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Rekapitulace stavby" sheetId="1" r:id="rId1"/>
    <sheet name="001 - Matiční gymnázium O..." sheetId="2" r:id="rId2"/>
    <sheet name="Pokyny pro vyplnění" sheetId="3" r:id="rId3"/>
  </sheets>
  <definedNames>
    <definedName name="_xlnm._FilterDatabase" localSheetId="1" hidden="1">'001 - Matiční gymnázium O...'!$C$86:$K$86</definedName>
    <definedName name="_xlnm.Print_Titles" localSheetId="1">'001 - Matiční gymnázium O...'!$86:$86</definedName>
    <definedName name="_xlnm.Print_Titles" localSheetId="0">'Rekapitulace stavby'!$49:$49</definedName>
    <definedName name="_xlnm.Print_Area" localSheetId="1">'001 - Matiční gymnázium O...'!$C$4:$J$36,'001 - Matiční gymnázium O...'!$C$42:$J$68,'001 - Matiční gymnázium O...'!$C$74:$K$223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<sst xmlns="http://schemas.openxmlformats.org/spreadsheetml/2006/main" count="2160" uniqueCount="540">
  <si>
    <t>Export VZ</t>
  </si>
  <si>
    <t>List obsahuje:</t>
  </si>
  <si>
    <t>3.0</t>
  </si>
  <si>
    <t>ZAMOK</t>
  </si>
  <si>
    <t>False</t>
  </si>
  <si>
    <t>{11dac9d1-a747-4bf3-a931-d27f95a2bd0f}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</si>
  <si>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</si>
  <si>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</si>
  <si>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</si>
  <si>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</si>
  <si>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</si>
  <si>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</si>
  <si>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</si>
  <si>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</si>
  <si>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2016052605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</si>
  <si>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</si>
  <si>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</si>
  <si>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Matiční gymnázium Ostrava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</si>
  <si>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</si>
  <si>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</si>
  <si>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</si>
  <si>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</si>
  <si>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</si>
  <si>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</si>
  <si>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</si>
  <si>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</si>
  <si>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26.5.2016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</si>
  <si>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</si>
  <si>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</si>
  <si>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</si>
  <si>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</si>
  <si>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</si>
  <si>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</si>
  <si>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</si>
  <si>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</si>
  <si>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</si>
  <si>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</si>
  <si>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</si>
  <si>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</si>
  <si>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</si>
  <si>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</si>
  <si>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</si>
  <si>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</si>
  <si>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</si>
  <si>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</si>
  <si>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</si>
  <si>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</si>
  <si>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</si>
  <si>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</si>
  <si>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</si>
  <si>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</si>
  <si>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</si>
  <si>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</si>
  <si>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</si>
  <si>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</si>
  <si>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</si>
  <si>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</si>
  <si>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</si>
  <si>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</si>
  <si>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</si>
  <si>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</si>
  <si>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</si>
  <si>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</si>
  <si>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</si>
  <si>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</si>
  <si>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</si>
  <si>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</si>
  <si>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</si>
  <si>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</si>
  <si>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</si>
  <si>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</si>
  <si>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</si>
  <si>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</si>
  <si>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</si>
  <si>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</si>
  <si>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001</t>
  </si>
  <si>
    <t>STA</t>
  </si>
  <si>
    <t>{baf5223c-d94c-45a6-9064-48caec833d76}</t>
  </si>
  <si>
    <t>2</t>
  </si>
  <si>
    <t>Zpět na list:</t>
  </si>
  <si>
    <t>dveře</t>
  </si>
  <si>
    <t>počet dveří</t>
  </si>
  <si>
    <t>kus</t>
  </si>
  <si>
    <t>25</t>
  </si>
  <si>
    <t>F784malba_výklenek</t>
  </si>
  <si>
    <t>malba výklenek</t>
  </si>
  <si>
    <t>m2</t>
  </si>
  <si>
    <t>118,25</t>
  </si>
  <si>
    <t>KRYCÍ LIST SOUPISU</t>
  </si>
  <si>
    <t>F784malba_třídy</t>
  </si>
  <si>
    <t>malba třídy</t>
  </si>
  <si>
    <t>337,806</t>
  </si>
  <si>
    <t>F783zárubně</t>
  </si>
  <si>
    <t>plocha zárubní</t>
  </si>
  <si>
    <t>36,69</t>
  </si>
  <si>
    <t>Objekt:</t>
  </si>
  <si>
    <t>001 - Matiční gymnázium Ostrava</t>
  </si>
  <si>
    <t>Ostrava</t>
  </si>
  <si>
    <t>28608909</t>
  </si>
  <si>
    <t>Atris, s.r.o.</t>
  </si>
  <si>
    <t>CZ28608909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</si>
  <si>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</si>
  <si>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</si>
  <si>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</si>
  <si>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</si>
  <si>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</si>
  <si>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</si>
  <si>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</si>
  <si>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</si>
  <si>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</si>
  <si>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</si>
  <si>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</si>
  <si>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</si>
  <si>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</si>
  <si>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</si>
  <si>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</si>
  <si>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</si>
  <si>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</si>
  <si>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</si>
  <si>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</si>
  <si>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</si>
  <si>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</si>
  <si>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</si>
  <si>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</si>
  <si>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</si>
  <si>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</si>
  <si>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</si>
  <si>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</si>
  <si>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</si>
  <si>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</si>
  <si>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</si>
  <si>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</si>
  <si>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</si>
  <si>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</si>
  <si>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</si>
  <si>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</si>
  <si>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</si>
  <si>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</si>
  <si>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</si>
  <si>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CS ÚRS 2016 01</t>
  </si>
  <si>
    <t>4</t>
  </si>
  <si>
    <t>-1670991631</t>
  </si>
  <si>
    <t>VV</t>
  </si>
  <si>
    <t>"viz půdorys 3-6 np a výpis dveří</t>
  </si>
  <si>
    <t>(2,0+0,9+2,0)*0,35*(1+4+4+2+4+8)</t>
  </si>
  <si>
    <t>(2,0+0,8+2,0)*0,35*(2)</t>
  </si>
  <si>
    <t>Součet</t>
  </si>
  <si>
    <t>619991001</t>
  </si>
  <si>
    <t>Zakrytí podlah fólií přilepenou lepící páskou</t>
  </si>
  <si>
    <t>-1145297012</t>
  </si>
  <si>
    <t>3,0*2,0*(1+4+4+2+2+4+8)*2</t>
  </si>
  <si>
    <t>3</t>
  </si>
  <si>
    <t>619995001</t>
  </si>
  <si>
    <t>Začištění omítek kolem oken, dveří, podlah nebo obkladů</t>
  </si>
  <si>
    <t>m</t>
  </si>
  <si>
    <t>89744457</t>
  </si>
  <si>
    <t>(0,9+2,0*2)*(1+4+4+2+4+8)</t>
  </si>
  <si>
    <t>(0,8+2,0*2)*(2)</t>
  </si>
  <si>
    <t>začištění</t>
  </si>
  <si>
    <t>63-R01</t>
  </si>
  <si>
    <t>Oprava přilehlé podlahy z jedné strany dveří šířky do 300 mm</t>
  </si>
  <si>
    <t>16</t>
  </si>
  <si>
    <t>-977161942</t>
  </si>
  <si>
    <t>P</t>
  </si>
  <si>
    <t>Poznámka k položce:
oprava podkladu, nášlapné vrstvy a soklíku dle typu podlahoviny v místě daných dveří</t>
  </si>
  <si>
    <t>(0,3+0,9+0,3)*(1+4+4+2+4+8)*2</t>
  </si>
  <si>
    <t>(0,3+0,8+0,3)*(2)*2</t>
  </si>
  <si>
    <t>5</t>
  </si>
  <si>
    <t>642945111</t>
  </si>
  <si>
    <t>Osazování protipožárních nebo protiplynových zárubní dveří jednokřídlových do 2,5 m2</t>
  </si>
  <si>
    <t>-1901381945</t>
  </si>
  <si>
    <t>1+4+4+2+2+4+8</t>
  </si>
  <si>
    <t>M</t>
  </si>
  <si>
    <t>553311-R1</t>
  </si>
  <si>
    <t>zárubeň ocelová protipožární ZH 160 pro zdivo 150 mm 800 L/P</t>
  </si>
  <si>
    <t>8</t>
  </si>
  <si>
    <t>-116718856</t>
  </si>
  <si>
    <t>7</t>
  </si>
  <si>
    <t>553311-R2</t>
  </si>
  <si>
    <t>zárubeň ocelová protipožární ZH 160 pro zdivo 150 mm 900 L/P</t>
  </si>
  <si>
    <t>1388765110</t>
  </si>
  <si>
    <t>1+4+4+2+4+8</t>
  </si>
  <si>
    <t>9</t>
  </si>
  <si>
    <t>Ostatní konstrukce a práce, bourání</t>
  </si>
  <si>
    <t>952902031</t>
  </si>
  <si>
    <t>Čištění budov omytí hladkých podlah</t>
  </si>
  <si>
    <t>-1266350593</t>
  </si>
  <si>
    <t>"viz půdorys 3-6 np - dotčená plocha</t>
  </si>
  <si>
    <t>"3np" 230</t>
  </si>
  <si>
    <t>"4np" 230</t>
  </si>
  <si>
    <t>"5np" 230</t>
  </si>
  <si>
    <t>"6np" 350</t>
  </si>
  <si>
    <t>Mezisoučet pavilon A</t>
  </si>
  <si>
    <t>"3np-6np" 110*4</t>
  </si>
  <si>
    <t>Mezisoučet pavilon B</t>
  </si>
  <si>
    <t>968072455</t>
  </si>
  <si>
    <t>Vybourání kovových dveřních zárubní pl do 2 m2</t>
  </si>
  <si>
    <t>636133620</t>
  </si>
  <si>
    <t>0,9*2,0*(7+4+4+8)</t>
  </si>
  <si>
    <t>0,8*2,0*(2)</t>
  </si>
  <si>
    <t>997</t>
  </si>
  <si>
    <t>Přesun sutě</t>
  </si>
  <si>
    <t>997013215</t>
  </si>
  <si>
    <t>Vnitrostaveništní doprava suti a vybouraných hmot pro budovy v do 18 m ručně</t>
  </si>
  <si>
    <t>t</t>
  </si>
  <si>
    <t>-1093455511</t>
  </si>
  <si>
    <t>11</t>
  </si>
  <si>
    <t>997013501</t>
  </si>
  <si>
    <t>Odvoz suti a vybouraných hmot na skládku nebo meziskládku do 1 km se složením</t>
  </si>
  <si>
    <t>945500520</t>
  </si>
  <si>
    <t>12</t>
  </si>
  <si>
    <t>997013509</t>
  </si>
  <si>
    <t>Příplatek k odvozu suti a vybouraných hmot na skládku ZKD 1 km přes 1 km</t>
  </si>
  <si>
    <t>1766292878</t>
  </si>
  <si>
    <t>13</t>
  </si>
  <si>
    <t>997013831</t>
  </si>
  <si>
    <t>Poplatek za uložení stavebního směsného odpadu na skládce (skládkovné)</t>
  </si>
  <si>
    <t>484591322</t>
  </si>
  <si>
    <t>998</t>
  </si>
  <si>
    <t>Přesun hmot</t>
  </si>
  <si>
    <t>14</t>
  </si>
  <si>
    <t>998018003</t>
  </si>
  <si>
    <t>Přesun hmot ruční pro budovy v do 24 m</t>
  </si>
  <si>
    <t>2049728059</t>
  </si>
  <si>
    <t>PSV</t>
  </si>
  <si>
    <t>Práce a dodávky PSV</t>
  </si>
  <si>
    <t>766</t>
  </si>
  <si>
    <t>Konstrukce truhlářské</t>
  </si>
  <si>
    <t>766660021</t>
  </si>
  <si>
    <t>Montáž dveřních křídel otvíravých 1křídlových š do 0,8 m požárních do ocelové zárubně</t>
  </si>
  <si>
    <t>-1586047314</t>
  </si>
  <si>
    <t>611656100</t>
  </si>
  <si>
    <t>dveře vnitřní požárně odolné, CPL fólie,odolnost EW 30/DP3, 1křídlové 80 x 197 cm</t>
  </si>
  <si>
    <t>32</t>
  </si>
  <si>
    <t>2141044914</t>
  </si>
  <si>
    <t>Poznámka k položce:
vyhovující až pro IV. SPB</t>
  </si>
  <si>
    <t>17</t>
  </si>
  <si>
    <t>766660022</t>
  </si>
  <si>
    <t>Montáž dveřních křídel otvíravých 1křídlových š přes 0,8 m požárních do ocelové zárubně</t>
  </si>
  <si>
    <t>2114164402</t>
  </si>
  <si>
    <t>18</t>
  </si>
  <si>
    <t>611656110</t>
  </si>
  <si>
    <t>dveře vnitřní požárně odolné, CPL fólie,odolnost EW 30/DP3, 1křídlové 90 x 197 cm</t>
  </si>
  <si>
    <t>1842975983</t>
  </si>
  <si>
    <t>"pavilon A" 1+4+4+2</t>
  </si>
  <si>
    <t>"pavilon B" 4+8</t>
  </si>
  <si>
    <t>19</t>
  </si>
  <si>
    <t>766660722</t>
  </si>
  <si>
    <t>Montáž dveřního kování - zámku</t>
  </si>
  <si>
    <t>-364382110</t>
  </si>
  <si>
    <t>20</t>
  </si>
  <si>
    <t>549260430</t>
  </si>
  <si>
    <t>zámek stavební zadlabací vložkový 24026 s převodem L HB</t>
  </si>
  <si>
    <t>603417600</t>
  </si>
  <si>
    <t>549641100</t>
  </si>
  <si>
    <t>vložka zámková cylindrická oboustranná FAB 2015</t>
  </si>
  <si>
    <t>-66376474</t>
  </si>
  <si>
    <t>22</t>
  </si>
  <si>
    <t>549146R1</t>
  </si>
  <si>
    <t>klika-klika včetně štítku a montážního materiálu nerez</t>
  </si>
  <si>
    <t>21019580</t>
  </si>
  <si>
    <t>Poznámka k položce:
č.zboží ACE00086 cena zahrnuje kování včetně rozet a montážního materiálu.</t>
  </si>
  <si>
    <t>"d01,d02,d05" 1+4+2+4+8</t>
  </si>
  <si>
    <t>23</t>
  </si>
  <si>
    <t>549146R2</t>
  </si>
  <si>
    <t>klika-koule včetně štítku a montážního materiálu nerez</t>
  </si>
  <si>
    <t>-1655142564</t>
  </si>
  <si>
    <t>"d03,d04" 4+2</t>
  </si>
  <si>
    <t>24</t>
  </si>
  <si>
    <t>766662811</t>
  </si>
  <si>
    <t>Demontáž truhlářských prahů dveří jednokřídlových</t>
  </si>
  <si>
    <t>548898111</t>
  </si>
  <si>
    <t>766691914</t>
  </si>
  <si>
    <t>Vyvěšení nebo zavěšení dřevěných křídel dveří pl do 2 m2</t>
  </si>
  <si>
    <t>736924272</t>
  </si>
  <si>
    <t>26</t>
  </si>
  <si>
    <t>766695213</t>
  </si>
  <si>
    <t>Montáž truhlářských prahů dveří 1křídlových šířky přes 10 cm</t>
  </si>
  <si>
    <t>436273778</t>
  </si>
  <si>
    <t>27</t>
  </si>
  <si>
    <t>611871610</t>
  </si>
  <si>
    <t>prah dveřní dřevěný dubový tl 2 cm dl.82 cm š 15 cm</t>
  </si>
  <si>
    <t>-2076494697</t>
  </si>
  <si>
    <t>28</t>
  </si>
  <si>
    <t>611871810</t>
  </si>
  <si>
    <t>prah dveřní dřevěný dubový tl 2 cm dl.92 cm š 15 cm</t>
  </si>
  <si>
    <t>1238341389</t>
  </si>
  <si>
    <t>29</t>
  </si>
  <si>
    <t>998766103</t>
  </si>
  <si>
    <t>Přesun hmot tonážní pro konstrukce truhlářské v objektech v do 24 m</t>
  </si>
  <si>
    <t>-2061581441</t>
  </si>
  <si>
    <t>30</t>
  </si>
  <si>
    <t>998766181</t>
  </si>
  <si>
    <t>Příplatek k přesunu hmot tonážní 766 prováděný bez použití mechanizace</t>
  </si>
  <si>
    <t>2103521113</t>
  </si>
  <si>
    <t>783</t>
  </si>
  <si>
    <t>Dokončovací práce - nátěry</t>
  </si>
  <si>
    <t>31</t>
  </si>
  <si>
    <t>783301311</t>
  </si>
  <si>
    <t>Odmaštění zámečnických konstrukcí vodou ředitelným odmašťovačem</t>
  </si>
  <si>
    <t>-481144840</t>
  </si>
  <si>
    <t>"viz výpis dveří</t>
  </si>
  <si>
    <t>(2,0+0,8+2,0)*0,3*2</t>
  </si>
  <si>
    <t>(2,0+0,9+2,0)*0,3*23</t>
  </si>
  <si>
    <t>783314101</t>
  </si>
  <si>
    <t>Základní jednonásobný syntetický nátěr zámečnických konstrukcí</t>
  </si>
  <si>
    <t>1481819490</t>
  </si>
  <si>
    <t>33</t>
  </si>
  <si>
    <t>783315101</t>
  </si>
  <si>
    <t>Jednonásobný syntetický standardní mezinátěr zámečnických konstrukcí</t>
  </si>
  <si>
    <t>355629935</t>
  </si>
  <si>
    <t>34</t>
  </si>
  <si>
    <t>783317101</t>
  </si>
  <si>
    <t>Krycí jednonásobný syntetický standardní nátěr zámečnických konstrukcí</t>
  </si>
  <si>
    <t>692501085</t>
  </si>
  <si>
    <t>784</t>
  </si>
  <si>
    <t>Dokončovací práce - malby a tapety</t>
  </si>
  <si>
    <t>35</t>
  </si>
  <si>
    <t>784111011</t>
  </si>
  <si>
    <t>Obroušení podkladu omítnutého v místnostech výšky do 3,80 m</t>
  </si>
  <si>
    <t>-239215502</t>
  </si>
  <si>
    <t>(0,5+0,9+0,5)*(2,0+0,5)*(1+4+4+2+4+8)</t>
  </si>
  <si>
    <t>(0,5+0,8+0,5)*(2,0+0,5)*(2)</t>
  </si>
  <si>
    <t>Mezisoučet</t>
  </si>
  <si>
    <t>"3np" (8,7+8,8+8,75+2,005)*3,3</t>
  </si>
  <si>
    <t>"4np" (8,7+8,8+8,75+2,005)*3,3</t>
  </si>
  <si>
    <t>"5np" (8,7+8,8+8,75+2,005)*3,3</t>
  </si>
  <si>
    <t>"6np" (8,8+8,8)*3,3</t>
  </si>
  <si>
    <t>36</t>
  </si>
  <si>
    <t>784111031</t>
  </si>
  <si>
    <t>Omytí podkladu v místnostech výšky do 3,80 m</t>
  </si>
  <si>
    <t>-2119080056</t>
  </si>
  <si>
    <t>37</t>
  </si>
  <si>
    <t>784181121</t>
  </si>
  <si>
    <t>Hloubková jednonásobná penetrace podkladu v místnostech výšky do 3,80 m</t>
  </si>
  <si>
    <t>1416620710</t>
  </si>
  <si>
    <t>38</t>
  </si>
  <si>
    <t>784221101</t>
  </si>
  <si>
    <t>Dvojnásobné bílé malby  ze směsí za sucha dobře otěruvzdorných v místnostech do 3,80 m</t>
  </si>
  <si>
    <t>485640494</t>
  </si>
  <si>
    <t>39</t>
  </si>
  <si>
    <t>784R001</t>
  </si>
  <si>
    <t>Malba omyvatelná dle v materiálu a barevném odstínu dle stávající</t>
  </si>
  <si>
    <t>259311322</t>
  </si>
  <si>
    <t>40</t>
  </si>
  <si>
    <t>784221131</t>
  </si>
  <si>
    <t>Příplatek k cenám 2x maleb za sucha otěruvzdorných za provádění plochy do 5 m2</t>
  </si>
  <si>
    <t>1131637850</t>
  </si>
  <si>
    <t>VRN</t>
  </si>
  <si>
    <t>Vedlejší rozpočtové náklady</t>
  </si>
  <si>
    <t>VRN3</t>
  </si>
  <si>
    <t>Zařízení staveniště</t>
  </si>
  <si>
    <t>41</t>
  </si>
  <si>
    <t>030001000</t>
  </si>
  <si>
    <t>Kč</t>
  </si>
  <si>
    <t>1024</t>
  </si>
  <si>
    <t>2070607832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</si>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</sst>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 applyAlignment="0">
      <protection locked="0"/>
    </xf>
    <xf numFmtId="0" fontId="7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7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8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100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101" fillId="0" borderId="0" xfId="0" applyFont="1" applyAlignment="1">
      <alignment vertical="center" wrapText="1"/>
    </xf>
    <xf numFmtId="0" fontId="102" fillId="0" borderId="36" xfId="0" applyFont="1" applyBorder="1" applyAlignment="1" applyProtection="1">
      <alignment horizontal="center" vertical="center"/>
      <protection/>
    </xf>
    <xf numFmtId="49" fontId="102" fillId="0" borderId="36" xfId="0" applyNumberFormat="1" applyFont="1" applyBorder="1" applyAlignment="1" applyProtection="1">
      <alignment horizontal="left" vertical="center" wrapText="1"/>
      <protection/>
    </xf>
    <xf numFmtId="0" fontId="102" fillId="0" borderId="36" xfId="0" applyFont="1" applyBorder="1" applyAlignment="1" applyProtection="1">
      <alignment horizontal="left" vertical="center" wrapText="1"/>
      <protection/>
    </xf>
    <xf numFmtId="0" fontId="102" fillId="0" borderId="36" xfId="0" applyFont="1" applyBorder="1" applyAlignment="1" applyProtection="1">
      <alignment horizontal="center" vertical="center" wrapText="1"/>
      <protection/>
    </xf>
    <xf numFmtId="175" fontId="102" fillId="0" borderId="36" xfId="0" applyNumberFormat="1" applyFont="1" applyBorder="1" applyAlignment="1" applyProtection="1">
      <alignment vertical="center"/>
      <protection/>
    </xf>
    <xf numFmtId="4" fontId="102" fillId="23" borderId="36" xfId="0" applyNumberFormat="1" applyFont="1" applyFill="1" applyBorder="1" applyAlignment="1" applyProtection="1">
      <alignment vertical="center"/>
      <protection locked="0"/>
    </xf>
    <xf numFmtId="4" fontId="102" fillId="0" borderId="36" xfId="0" applyNumberFormat="1" applyFont="1" applyBorder="1" applyAlignment="1" applyProtection="1">
      <alignment vertical="center"/>
      <protection/>
    </xf>
    <xf numFmtId="0" fontId="102" fillId="0" borderId="13" xfId="0" applyFont="1" applyBorder="1" applyAlignment="1">
      <alignment vertical="center"/>
    </xf>
    <xf numFmtId="0" fontId="102" fillId="23" borderId="36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4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0" xfId="0" applyFont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3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6" fillId="0" borderId="0" xfId="0" applyNumberFormat="1" applyFont="1" applyBorder="1" applyAlignment="1">
      <alignment vertical="center"/>
    </xf>
    <xf numFmtId="0" fontId="106" fillId="0" borderId="0" xfId="0" applyFont="1" applyAlignment="1">
      <alignment horizontal="left" vertical="top" wrapText="1"/>
    </xf>
    <xf numFmtId="0" fontId="8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105" fillId="33" borderId="0" xfId="36" applyFont="1" applyFill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5318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E253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531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E253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zoomScalePageLayoutView="0" workbookViewId="0" topLeftCell="A1">
      <pane ySplit="1" topLeftCell="A24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6" t="s">
        <v>0</v>
      </c>
      <c r="B1" s="237"/>
      <c r="C1" s="237"/>
      <c r="D1" s="238" t="s">
        <v>1</v>
      </c>
      <c r="E1" s="237"/>
      <c r="F1" s="237"/>
      <c r="G1" s="237"/>
      <c r="H1" s="237"/>
      <c r="I1" s="237"/>
      <c r="J1" s="237"/>
      <c r="K1" s="239" t="s">
        <v>357</v>
      </c>
      <c r="L1" s="239"/>
      <c r="M1" s="239"/>
      <c r="N1" s="239"/>
      <c r="O1" s="239"/>
      <c r="P1" s="239"/>
      <c r="Q1" s="239"/>
      <c r="R1" s="239"/>
      <c r="S1" s="239"/>
      <c r="T1" s="237"/>
      <c r="U1" s="237"/>
      <c r="V1" s="237"/>
      <c r="W1" s="239" t="s">
        <v>358</v>
      </c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1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51" t="s">
        <v>14</v>
      </c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23"/>
      <c r="AQ5" s="25"/>
      <c r="BE5" s="349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53" t="s">
        <v>17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23"/>
      <c r="AQ6" s="25"/>
      <c r="BE6" s="323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323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23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23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20</v>
      </c>
      <c r="AO10" s="23"/>
      <c r="AP10" s="23"/>
      <c r="AQ10" s="25"/>
      <c r="BE10" s="323"/>
      <c r="BS10" s="18" t="s">
        <v>18</v>
      </c>
    </row>
    <row r="11" spans="2:71" ht="18" customHeight="1">
      <c r="B11" s="22"/>
      <c r="C11" s="23"/>
      <c r="D11" s="23"/>
      <c r="E11" s="29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31</v>
      </c>
      <c r="AL11" s="23"/>
      <c r="AM11" s="23"/>
      <c r="AN11" s="29" t="s">
        <v>20</v>
      </c>
      <c r="AO11" s="23"/>
      <c r="AP11" s="23"/>
      <c r="AQ11" s="25"/>
      <c r="BE11" s="323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23"/>
      <c r="BS12" s="18" t="s">
        <v>18</v>
      </c>
    </row>
    <row r="13" spans="2:71" ht="14.25" customHeight="1">
      <c r="B13" s="22"/>
      <c r="C13" s="23"/>
      <c r="D13" s="31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33</v>
      </c>
      <c r="AO13" s="23"/>
      <c r="AP13" s="23"/>
      <c r="AQ13" s="25"/>
      <c r="BE13" s="323"/>
      <c r="BS13" s="18" t="s">
        <v>18</v>
      </c>
    </row>
    <row r="14" spans="2:71" ht="15">
      <c r="B14" s="22"/>
      <c r="C14" s="23"/>
      <c r="D14" s="23"/>
      <c r="E14" s="354" t="s">
        <v>33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1" t="s">
        <v>31</v>
      </c>
      <c r="AL14" s="23"/>
      <c r="AM14" s="23"/>
      <c r="AN14" s="33" t="s">
        <v>33</v>
      </c>
      <c r="AO14" s="23"/>
      <c r="AP14" s="23"/>
      <c r="AQ14" s="25"/>
      <c r="BE14" s="323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23"/>
      <c r="BS15" s="18" t="s">
        <v>4</v>
      </c>
    </row>
    <row r="16" spans="2:71" ht="14.25" customHeight="1">
      <c r="B16" s="22"/>
      <c r="C16" s="23"/>
      <c r="D16" s="31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20</v>
      </c>
      <c r="AO16" s="23"/>
      <c r="AP16" s="23"/>
      <c r="AQ16" s="25"/>
      <c r="BE16" s="323"/>
      <c r="BS16" s="18" t="s">
        <v>4</v>
      </c>
    </row>
    <row r="17" spans="2:71" ht="18" customHeight="1">
      <c r="B17" s="22"/>
      <c r="C17" s="23"/>
      <c r="D17" s="23"/>
      <c r="E17" s="29" t="s">
        <v>24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31</v>
      </c>
      <c r="AL17" s="23"/>
      <c r="AM17" s="23"/>
      <c r="AN17" s="29" t="s">
        <v>20</v>
      </c>
      <c r="AO17" s="23"/>
      <c r="AP17" s="23"/>
      <c r="AQ17" s="25"/>
      <c r="BE17" s="323"/>
      <c r="BS17" s="18" t="s">
        <v>35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23"/>
      <c r="BS18" s="18" t="s">
        <v>6</v>
      </c>
    </row>
    <row r="19" spans="2:71" ht="14.25" customHeight="1">
      <c r="B19" s="22"/>
      <c r="C19" s="23"/>
      <c r="D19" s="31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23"/>
      <c r="BS19" s="18" t="s">
        <v>6</v>
      </c>
    </row>
    <row r="20" spans="2:71" ht="22.5" customHeight="1">
      <c r="B20" s="22"/>
      <c r="C20" s="23"/>
      <c r="D20" s="23"/>
      <c r="E20" s="355" t="s">
        <v>20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3"/>
      <c r="AP20" s="23"/>
      <c r="AQ20" s="25"/>
      <c r="BE20" s="323"/>
      <c r="BS20" s="18" t="s">
        <v>35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23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23"/>
    </row>
    <row r="23" spans="2:57" s="1" customFormat="1" ht="25.5" customHeight="1">
      <c r="B23" s="35"/>
      <c r="C23" s="36"/>
      <c r="D23" s="37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6">
        <f>ROUND(AG51,2)</f>
        <v>0</v>
      </c>
      <c r="AL23" s="357"/>
      <c r="AM23" s="357"/>
      <c r="AN23" s="357"/>
      <c r="AO23" s="357"/>
      <c r="AP23" s="36"/>
      <c r="AQ23" s="39"/>
      <c r="BE23" s="340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40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58" t="s">
        <v>38</v>
      </c>
      <c r="M25" s="345"/>
      <c r="N25" s="345"/>
      <c r="O25" s="345"/>
      <c r="P25" s="36"/>
      <c r="Q25" s="36"/>
      <c r="R25" s="36"/>
      <c r="S25" s="36"/>
      <c r="T25" s="36"/>
      <c r="U25" s="36"/>
      <c r="V25" s="36"/>
      <c r="W25" s="358" t="s">
        <v>39</v>
      </c>
      <c r="X25" s="345"/>
      <c r="Y25" s="345"/>
      <c r="Z25" s="345"/>
      <c r="AA25" s="345"/>
      <c r="AB25" s="345"/>
      <c r="AC25" s="345"/>
      <c r="AD25" s="345"/>
      <c r="AE25" s="345"/>
      <c r="AF25" s="36"/>
      <c r="AG25" s="36"/>
      <c r="AH25" s="36"/>
      <c r="AI25" s="36"/>
      <c r="AJ25" s="36"/>
      <c r="AK25" s="358" t="s">
        <v>40</v>
      </c>
      <c r="AL25" s="345"/>
      <c r="AM25" s="345"/>
      <c r="AN25" s="345"/>
      <c r="AO25" s="345"/>
      <c r="AP25" s="36"/>
      <c r="AQ25" s="39"/>
      <c r="BE25" s="340"/>
    </row>
    <row r="26" spans="2:57" s="2" customFormat="1" ht="14.25" customHeight="1">
      <c r="B26" s="41"/>
      <c r="C26" s="42"/>
      <c r="D26" s="43" t="s">
        <v>41</v>
      </c>
      <c r="E26" s="42"/>
      <c r="F26" s="43" t="s">
        <v>42</v>
      </c>
      <c r="G26" s="42"/>
      <c r="H26" s="42"/>
      <c r="I26" s="42"/>
      <c r="J26" s="42"/>
      <c r="K26" s="42"/>
      <c r="L26" s="346">
        <v>0.21</v>
      </c>
      <c r="M26" s="347"/>
      <c r="N26" s="347"/>
      <c r="O26" s="347"/>
      <c r="P26" s="42"/>
      <c r="Q26" s="42"/>
      <c r="R26" s="42"/>
      <c r="S26" s="42"/>
      <c r="T26" s="42"/>
      <c r="U26" s="42"/>
      <c r="V26" s="42"/>
      <c r="W26" s="348">
        <f>ROUND(AZ51,2)</f>
        <v>0</v>
      </c>
      <c r="X26" s="347"/>
      <c r="Y26" s="347"/>
      <c r="Z26" s="347"/>
      <c r="AA26" s="347"/>
      <c r="AB26" s="347"/>
      <c r="AC26" s="347"/>
      <c r="AD26" s="347"/>
      <c r="AE26" s="347"/>
      <c r="AF26" s="42"/>
      <c r="AG26" s="42"/>
      <c r="AH26" s="42"/>
      <c r="AI26" s="42"/>
      <c r="AJ26" s="42"/>
      <c r="AK26" s="348">
        <f>ROUND(AV51,2)</f>
        <v>0</v>
      </c>
      <c r="AL26" s="347"/>
      <c r="AM26" s="347"/>
      <c r="AN26" s="347"/>
      <c r="AO26" s="347"/>
      <c r="AP26" s="42"/>
      <c r="AQ26" s="44"/>
      <c r="BE26" s="350"/>
    </row>
    <row r="27" spans="2:57" s="2" customFormat="1" ht="14.25" customHeight="1">
      <c r="B27" s="41"/>
      <c r="C27" s="42"/>
      <c r="D27" s="42"/>
      <c r="E27" s="42"/>
      <c r="F27" s="43" t="s">
        <v>43</v>
      </c>
      <c r="G27" s="42"/>
      <c r="H27" s="42"/>
      <c r="I27" s="42"/>
      <c r="J27" s="42"/>
      <c r="K27" s="42"/>
      <c r="L27" s="346">
        <v>0.15</v>
      </c>
      <c r="M27" s="347"/>
      <c r="N27" s="347"/>
      <c r="O27" s="347"/>
      <c r="P27" s="42"/>
      <c r="Q27" s="42"/>
      <c r="R27" s="42"/>
      <c r="S27" s="42"/>
      <c r="T27" s="42"/>
      <c r="U27" s="42"/>
      <c r="V27" s="42"/>
      <c r="W27" s="348">
        <f>ROUND(BA51,2)</f>
        <v>0</v>
      </c>
      <c r="X27" s="347"/>
      <c r="Y27" s="347"/>
      <c r="Z27" s="347"/>
      <c r="AA27" s="347"/>
      <c r="AB27" s="347"/>
      <c r="AC27" s="347"/>
      <c r="AD27" s="347"/>
      <c r="AE27" s="347"/>
      <c r="AF27" s="42"/>
      <c r="AG27" s="42"/>
      <c r="AH27" s="42"/>
      <c r="AI27" s="42"/>
      <c r="AJ27" s="42"/>
      <c r="AK27" s="348">
        <f>ROUND(AW51,2)</f>
        <v>0</v>
      </c>
      <c r="AL27" s="347"/>
      <c r="AM27" s="347"/>
      <c r="AN27" s="347"/>
      <c r="AO27" s="347"/>
      <c r="AP27" s="42"/>
      <c r="AQ27" s="44"/>
      <c r="BE27" s="350"/>
    </row>
    <row r="28" spans="2:57" s="2" customFormat="1" ht="14.25" customHeight="1" hidden="1">
      <c r="B28" s="41"/>
      <c r="C28" s="42"/>
      <c r="D28" s="42"/>
      <c r="E28" s="42"/>
      <c r="F28" s="43" t="s">
        <v>44</v>
      </c>
      <c r="G28" s="42"/>
      <c r="H28" s="42"/>
      <c r="I28" s="42"/>
      <c r="J28" s="42"/>
      <c r="K28" s="42"/>
      <c r="L28" s="346">
        <v>0.21</v>
      </c>
      <c r="M28" s="347"/>
      <c r="N28" s="347"/>
      <c r="O28" s="347"/>
      <c r="P28" s="42"/>
      <c r="Q28" s="42"/>
      <c r="R28" s="42"/>
      <c r="S28" s="42"/>
      <c r="T28" s="42"/>
      <c r="U28" s="42"/>
      <c r="V28" s="42"/>
      <c r="W28" s="348">
        <f>ROUND(BB51,2)</f>
        <v>0</v>
      </c>
      <c r="X28" s="347"/>
      <c r="Y28" s="347"/>
      <c r="Z28" s="347"/>
      <c r="AA28" s="347"/>
      <c r="AB28" s="347"/>
      <c r="AC28" s="347"/>
      <c r="AD28" s="347"/>
      <c r="AE28" s="347"/>
      <c r="AF28" s="42"/>
      <c r="AG28" s="42"/>
      <c r="AH28" s="42"/>
      <c r="AI28" s="42"/>
      <c r="AJ28" s="42"/>
      <c r="AK28" s="348">
        <v>0</v>
      </c>
      <c r="AL28" s="347"/>
      <c r="AM28" s="347"/>
      <c r="AN28" s="347"/>
      <c r="AO28" s="347"/>
      <c r="AP28" s="42"/>
      <c r="AQ28" s="44"/>
      <c r="BE28" s="350"/>
    </row>
    <row r="29" spans="2:57" s="2" customFormat="1" ht="14.25" customHeight="1" hidden="1">
      <c r="B29" s="41"/>
      <c r="C29" s="42"/>
      <c r="D29" s="42"/>
      <c r="E29" s="42"/>
      <c r="F29" s="43" t="s">
        <v>45</v>
      </c>
      <c r="G29" s="42"/>
      <c r="H29" s="42"/>
      <c r="I29" s="42"/>
      <c r="J29" s="42"/>
      <c r="K29" s="42"/>
      <c r="L29" s="346">
        <v>0.15</v>
      </c>
      <c r="M29" s="347"/>
      <c r="N29" s="347"/>
      <c r="O29" s="347"/>
      <c r="P29" s="42"/>
      <c r="Q29" s="42"/>
      <c r="R29" s="42"/>
      <c r="S29" s="42"/>
      <c r="T29" s="42"/>
      <c r="U29" s="42"/>
      <c r="V29" s="42"/>
      <c r="W29" s="348">
        <f>ROUND(BC51,2)</f>
        <v>0</v>
      </c>
      <c r="X29" s="347"/>
      <c r="Y29" s="347"/>
      <c r="Z29" s="347"/>
      <c r="AA29" s="347"/>
      <c r="AB29" s="347"/>
      <c r="AC29" s="347"/>
      <c r="AD29" s="347"/>
      <c r="AE29" s="347"/>
      <c r="AF29" s="42"/>
      <c r="AG29" s="42"/>
      <c r="AH29" s="42"/>
      <c r="AI29" s="42"/>
      <c r="AJ29" s="42"/>
      <c r="AK29" s="348">
        <v>0</v>
      </c>
      <c r="AL29" s="347"/>
      <c r="AM29" s="347"/>
      <c r="AN29" s="347"/>
      <c r="AO29" s="347"/>
      <c r="AP29" s="42"/>
      <c r="AQ29" s="44"/>
      <c r="BE29" s="350"/>
    </row>
    <row r="30" spans="2:57" s="2" customFormat="1" ht="14.25" customHeight="1" hidden="1">
      <c r="B30" s="41"/>
      <c r="C30" s="42"/>
      <c r="D30" s="42"/>
      <c r="E30" s="42"/>
      <c r="F30" s="43" t="s">
        <v>46</v>
      </c>
      <c r="G30" s="42"/>
      <c r="H30" s="42"/>
      <c r="I30" s="42"/>
      <c r="J30" s="42"/>
      <c r="K30" s="42"/>
      <c r="L30" s="346">
        <v>0</v>
      </c>
      <c r="M30" s="347"/>
      <c r="N30" s="347"/>
      <c r="O30" s="347"/>
      <c r="P30" s="42"/>
      <c r="Q30" s="42"/>
      <c r="R30" s="42"/>
      <c r="S30" s="42"/>
      <c r="T30" s="42"/>
      <c r="U30" s="42"/>
      <c r="V30" s="42"/>
      <c r="W30" s="348">
        <f>ROUND(BD51,2)</f>
        <v>0</v>
      </c>
      <c r="X30" s="347"/>
      <c r="Y30" s="347"/>
      <c r="Z30" s="347"/>
      <c r="AA30" s="347"/>
      <c r="AB30" s="347"/>
      <c r="AC30" s="347"/>
      <c r="AD30" s="347"/>
      <c r="AE30" s="347"/>
      <c r="AF30" s="42"/>
      <c r="AG30" s="42"/>
      <c r="AH30" s="42"/>
      <c r="AI30" s="42"/>
      <c r="AJ30" s="42"/>
      <c r="AK30" s="348">
        <v>0</v>
      </c>
      <c r="AL30" s="347"/>
      <c r="AM30" s="347"/>
      <c r="AN30" s="347"/>
      <c r="AO30" s="347"/>
      <c r="AP30" s="42"/>
      <c r="AQ30" s="44"/>
      <c r="BE30" s="350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40"/>
    </row>
    <row r="32" spans="2:57" s="1" customFormat="1" ht="25.5" customHeight="1">
      <c r="B32" s="35"/>
      <c r="C32" s="45"/>
      <c r="D32" s="46" t="s">
        <v>47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48</v>
      </c>
      <c r="U32" s="47"/>
      <c r="V32" s="47"/>
      <c r="W32" s="47"/>
      <c r="X32" s="333" t="s">
        <v>49</v>
      </c>
      <c r="Y32" s="334"/>
      <c r="Z32" s="334"/>
      <c r="AA32" s="334"/>
      <c r="AB32" s="334"/>
      <c r="AC32" s="47"/>
      <c r="AD32" s="47"/>
      <c r="AE32" s="47"/>
      <c r="AF32" s="47"/>
      <c r="AG32" s="47"/>
      <c r="AH32" s="47"/>
      <c r="AI32" s="47"/>
      <c r="AJ32" s="47"/>
      <c r="AK32" s="335">
        <f>SUM(AK23:AK30)</f>
        <v>0</v>
      </c>
      <c r="AL32" s="334"/>
      <c r="AM32" s="334"/>
      <c r="AN32" s="334"/>
      <c r="AO32" s="336"/>
      <c r="AP32" s="45"/>
      <c r="AQ32" s="49"/>
      <c r="BE32" s="340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50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2016052605</v>
      </c>
      <c r="AR41" s="56"/>
    </row>
    <row r="42" spans="2:44" s="4" customFormat="1" ht="36.75" customHeight="1">
      <c r="B42" s="58"/>
      <c r="C42" s="59" t="s">
        <v>16</v>
      </c>
      <c r="L42" s="337" t="str">
        <f>K6</f>
        <v>Matiční gymnázium Ostrava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 </v>
      </c>
      <c r="AI44" s="57" t="s">
        <v>25</v>
      </c>
      <c r="AM44" s="339" t="str">
        <f>IF(AN8="","",AN8)</f>
        <v>26.5.2016</v>
      </c>
      <c r="AN44" s="340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 </v>
      </c>
      <c r="AI46" s="57" t="s">
        <v>34</v>
      </c>
      <c r="AM46" s="341" t="str">
        <f>IF(E17="","",E17)</f>
        <v> </v>
      </c>
      <c r="AN46" s="340"/>
      <c r="AO46" s="340"/>
      <c r="AP46" s="340"/>
      <c r="AR46" s="35"/>
      <c r="AS46" s="342" t="s">
        <v>51</v>
      </c>
      <c r="AT46" s="343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32</v>
      </c>
      <c r="L47" s="3">
        <f>IF(E14="Vyplň údaj","",E14)</f>
      </c>
      <c r="AR47" s="35"/>
      <c r="AS47" s="344"/>
      <c r="AT47" s="345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344"/>
      <c r="AT48" s="345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24" t="s">
        <v>52</v>
      </c>
      <c r="D49" s="325"/>
      <c r="E49" s="325"/>
      <c r="F49" s="325"/>
      <c r="G49" s="325"/>
      <c r="H49" s="66"/>
      <c r="I49" s="326" t="s">
        <v>53</v>
      </c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7" t="s">
        <v>54</v>
      </c>
      <c r="AH49" s="325"/>
      <c r="AI49" s="325"/>
      <c r="AJ49" s="325"/>
      <c r="AK49" s="325"/>
      <c r="AL49" s="325"/>
      <c r="AM49" s="325"/>
      <c r="AN49" s="326" t="s">
        <v>55</v>
      </c>
      <c r="AO49" s="325"/>
      <c r="AP49" s="325"/>
      <c r="AQ49" s="67" t="s">
        <v>56</v>
      </c>
      <c r="AR49" s="35"/>
      <c r="AS49" s="68" t="s">
        <v>57</v>
      </c>
      <c r="AT49" s="69" t="s">
        <v>58</v>
      </c>
      <c r="AU49" s="69" t="s">
        <v>59</v>
      </c>
      <c r="AV49" s="69" t="s">
        <v>60</v>
      </c>
      <c r="AW49" s="69" t="s">
        <v>61</v>
      </c>
      <c r="AX49" s="69" t="s">
        <v>62</v>
      </c>
      <c r="AY49" s="69" t="s">
        <v>63</v>
      </c>
      <c r="AZ49" s="69" t="s">
        <v>64</v>
      </c>
      <c r="BA49" s="69" t="s">
        <v>65</v>
      </c>
      <c r="BB49" s="69" t="s">
        <v>66</v>
      </c>
      <c r="BC49" s="69" t="s">
        <v>67</v>
      </c>
      <c r="BD49" s="70" t="s">
        <v>68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69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31">
        <f>ROUND(AG52,2)</f>
        <v>0</v>
      </c>
      <c r="AH51" s="331"/>
      <c r="AI51" s="331"/>
      <c r="AJ51" s="331"/>
      <c r="AK51" s="331"/>
      <c r="AL51" s="331"/>
      <c r="AM51" s="331"/>
      <c r="AN51" s="332">
        <f>SUM(AG51,AT51)</f>
        <v>0</v>
      </c>
      <c r="AO51" s="332"/>
      <c r="AP51" s="332"/>
      <c r="AQ51" s="74" t="s">
        <v>20</v>
      </c>
      <c r="AR51" s="58"/>
      <c r="AS51" s="75">
        <f>ROUND(AS52,2)</f>
        <v>0</v>
      </c>
      <c r="AT51" s="76">
        <f>ROUND(SUM(AV51:AW51),2)</f>
        <v>0</v>
      </c>
      <c r="AU51" s="77">
        <f>ROUND(AU52,5)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ROUND(AZ52,2)</f>
        <v>0</v>
      </c>
      <c r="BA51" s="76">
        <f>ROUND(BA52,2)</f>
        <v>0</v>
      </c>
      <c r="BB51" s="76">
        <f>ROUND(BB52,2)</f>
        <v>0</v>
      </c>
      <c r="BC51" s="76">
        <f>ROUND(BC52,2)</f>
        <v>0</v>
      </c>
      <c r="BD51" s="78">
        <f>ROUND(BD52,2)</f>
        <v>0</v>
      </c>
      <c r="BS51" s="59" t="s">
        <v>70</v>
      </c>
      <c r="BT51" s="59" t="s">
        <v>71</v>
      </c>
      <c r="BU51" s="79" t="s">
        <v>72</v>
      </c>
      <c r="BV51" s="59" t="s">
        <v>73</v>
      </c>
      <c r="BW51" s="59" t="s">
        <v>5</v>
      </c>
      <c r="BX51" s="59" t="s">
        <v>74</v>
      </c>
      <c r="CL51" s="59" t="s">
        <v>20</v>
      </c>
    </row>
    <row r="52" spans="1:91" s="5" customFormat="1" ht="27" customHeight="1">
      <c r="A52" s="232" t="s">
        <v>359</v>
      </c>
      <c r="B52" s="80"/>
      <c r="C52" s="81"/>
      <c r="D52" s="330" t="s">
        <v>75</v>
      </c>
      <c r="E52" s="329"/>
      <c r="F52" s="329"/>
      <c r="G52" s="329"/>
      <c r="H52" s="329"/>
      <c r="I52" s="82"/>
      <c r="J52" s="330" t="s">
        <v>17</v>
      </c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8">
        <f>'001 - Matiční gymnázium O...'!J27</f>
        <v>0</v>
      </c>
      <c r="AH52" s="329"/>
      <c r="AI52" s="329"/>
      <c r="AJ52" s="329"/>
      <c r="AK52" s="329"/>
      <c r="AL52" s="329"/>
      <c r="AM52" s="329"/>
      <c r="AN52" s="328">
        <f>SUM(AG52,AT52)</f>
        <v>0</v>
      </c>
      <c r="AO52" s="329"/>
      <c r="AP52" s="329"/>
      <c r="AQ52" s="83" t="s">
        <v>76</v>
      </c>
      <c r="AR52" s="80"/>
      <c r="AS52" s="84">
        <v>0</v>
      </c>
      <c r="AT52" s="85">
        <f>ROUND(SUM(AV52:AW52),2)</f>
        <v>0</v>
      </c>
      <c r="AU52" s="86">
        <f>'001 - Matiční gymnázium O...'!P87</f>
        <v>0</v>
      </c>
      <c r="AV52" s="85">
        <f>'001 - Matiční gymnázium O...'!J30</f>
        <v>0</v>
      </c>
      <c r="AW52" s="85">
        <f>'001 - Matiční gymnázium O...'!J31</f>
        <v>0</v>
      </c>
      <c r="AX52" s="85">
        <f>'001 - Matiční gymnázium O...'!J32</f>
        <v>0</v>
      </c>
      <c r="AY52" s="85">
        <f>'001 - Matiční gymnázium O...'!J33</f>
        <v>0</v>
      </c>
      <c r="AZ52" s="85">
        <f>'001 - Matiční gymnázium O...'!F30</f>
        <v>0</v>
      </c>
      <c r="BA52" s="85">
        <f>'001 - Matiční gymnázium O...'!F31</f>
        <v>0</v>
      </c>
      <c r="BB52" s="85">
        <f>'001 - Matiční gymnázium O...'!F32</f>
        <v>0</v>
      </c>
      <c r="BC52" s="85">
        <f>'001 - Matiční gymnázium O...'!F33</f>
        <v>0</v>
      </c>
      <c r="BD52" s="87">
        <f>'001 - Matiční gymnázium O...'!F34</f>
        <v>0</v>
      </c>
      <c r="BT52" s="88" t="s">
        <v>22</v>
      </c>
      <c r="BV52" s="88" t="s">
        <v>73</v>
      </c>
      <c r="BW52" s="88" t="s">
        <v>77</v>
      </c>
      <c r="BX52" s="88" t="s">
        <v>5</v>
      </c>
      <c r="CL52" s="88" t="s">
        <v>20</v>
      </c>
      <c r="CM52" s="88" t="s">
        <v>78</v>
      </c>
    </row>
    <row r="53" spans="2:44" s="1" customFormat="1" ht="30" customHeight="1">
      <c r="B53" s="35"/>
      <c r="AR53" s="35"/>
    </row>
    <row r="54" spans="2:44" s="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1 - Matiční gymnázium O...'!C2" tooltip="001 - Matiční gymnázium O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5"/>
  <sheetViews>
    <sheetView showGridLines="0" tabSelected="1" zoomScalePageLayoutView="0" workbookViewId="0" topLeftCell="A1">
      <pane ySplit="1" topLeftCell="A44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4"/>
      <c r="C1" s="234"/>
      <c r="D1" s="233" t="s">
        <v>1</v>
      </c>
      <c r="E1" s="234"/>
      <c r="F1" s="235" t="s">
        <v>360</v>
      </c>
      <c r="G1" s="359" t="s">
        <v>361</v>
      </c>
      <c r="H1" s="359"/>
      <c r="I1" s="240"/>
      <c r="J1" s="235" t="s">
        <v>362</v>
      </c>
      <c r="K1" s="233" t="s">
        <v>79</v>
      </c>
      <c r="L1" s="235" t="s">
        <v>363</v>
      </c>
      <c r="M1" s="235"/>
      <c r="N1" s="235"/>
      <c r="O1" s="235"/>
      <c r="P1" s="235"/>
      <c r="Q1" s="235"/>
      <c r="R1" s="235"/>
      <c r="S1" s="235"/>
      <c r="T1" s="235"/>
      <c r="U1" s="231"/>
      <c r="V1" s="23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8" t="s">
        <v>77</v>
      </c>
      <c r="AZ2" s="18" t="s">
        <v>80</v>
      </c>
      <c r="BA2" s="18" t="s">
        <v>81</v>
      </c>
      <c r="BB2" s="18" t="s">
        <v>82</v>
      </c>
      <c r="BC2" s="18" t="s">
        <v>83</v>
      </c>
      <c r="BD2" s="18" t="s">
        <v>78</v>
      </c>
    </row>
    <row r="3" spans="2:56" ht="6.75" customHeight="1">
      <c r="B3" s="19"/>
      <c r="C3" s="20"/>
      <c r="D3" s="20"/>
      <c r="E3" s="20"/>
      <c r="F3" s="20"/>
      <c r="G3" s="20"/>
      <c r="H3" s="20"/>
      <c r="I3" s="90"/>
      <c r="J3" s="20"/>
      <c r="K3" s="21"/>
      <c r="AT3" s="18" t="s">
        <v>78</v>
      </c>
      <c r="AZ3" s="18" t="s">
        <v>84</v>
      </c>
      <c r="BA3" s="18" t="s">
        <v>85</v>
      </c>
      <c r="BB3" s="18" t="s">
        <v>86</v>
      </c>
      <c r="BC3" s="18" t="s">
        <v>87</v>
      </c>
      <c r="BD3" s="18" t="s">
        <v>78</v>
      </c>
    </row>
    <row r="4" spans="2:56" ht="36.75" customHeight="1">
      <c r="B4" s="22"/>
      <c r="C4" s="23"/>
      <c r="D4" s="24" t="s">
        <v>88</v>
      </c>
      <c r="E4" s="23"/>
      <c r="F4" s="23"/>
      <c r="G4" s="23"/>
      <c r="H4" s="23"/>
      <c r="I4" s="91"/>
      <c r="J4" s="23"/>
      <c r="K4" s="25"/>
      <c r="M4" s="26" t="s">
        <v>10</v>
      </c>
      <c r="AT4" s="18" t="s">
        <v>4</v>
      </c>
      <c r="AZ4" s="18" t="s">
        <v>89</v>
      </c>
      <c r="BA4" s="18" t="s">
        <v>90</v>
      </c>
      <c r="BB4" s="18" t="s">
        <v>86</v>
      </c>
      <c r="BC4" s="18" t="s">
        <v>91</v>
      </c>
      <c r="BD4" s="18" t="s">
        <v>78</v>
      </c>
    </row>
    <row r="5" spans="2:56" ht="6.75" customHeight="1">
      <c r="B5" s="22"/>
      <c r="C5" s="23"/>
      <c r="D5" s="23"/>
      <c r="E5" s="23"/>
      <c r="F5" s="23"/>
      <c r="G5" s="23"/>
      <c r="H5" s="23"/>
      <c r="I5" s="91"/>
      <c r="J5" s="23"/>
      <c r="K5" s="25"/>
      <c r="AZ5" s="18" t="s">
        <v>92</v>
      </c>
      <c r="BA5" s="18" t="s">
        <v>93</v>
      </c>
      <c r="BB5" s="18" t="s">
        <v>86</v>
      </c>
      <c r="BC5" s="18" t="s">
        <v>94</v>
      </c>
      <c r="BD5" s="18" t="s">
        <v>78</v>
      </c>
    </row>
    <row r="6" spans="2:11" ht="15">
      <c r="B6" s="22"/>
      <c r="C6" s="23"/>
      <c r="D6" s="31" t="s">
        <v>16</v>
      </c>
      <c r="E6" s="23"/>
      <c r="F6" s="23"/>
      <c r="G6" s="23"/>
      <c r="H6" s="23"/>
      <c r="I6" s="91"/>
      <c r="J6" s="23"/>
      <c r="K6" s="25"/>
    </row>
    <row r="7" spans="2:11" ht="22.5" customHeight="1">
      <c r="B7" s="22"/>
      <c r="C7" s="23"/>
      <c r="D7" s="23"/>
      <c r="E7" s="360" t="str">
        <f>'Rekapitulace stavby'!K6</f>
        <v>Matiční gymnázium Ostrava</v>
      </c>
      <c r="F7" s="352"/>
      <c r="G7" s="352"/>
      <c r="H7" s="352"/>
      <c r="I7" s="91"/>
      <c r="J7" s="23"/>
      <c r="K7" s="25"/>
    </row>
    <row r="8" spans="2:11" s="1" customFormat="1" ht="15">
      <c r="B8" s="35"/>
      <c r="C8" s="36"/>
      <c r="D8" s="31" t="s">
        <v>95</v>
      </c>
      <c r="E8" s="36"/>
      <c r="F8" s="36"/>
      <c r="G8" s="36"/>
      <c r="H8" s="36"/>
      <c r="I8" s="92"/>
      <c r="J8" s="36"/>
      <c r="K8" s="39"/>
    </row>
    <row r="9" spans="2:11" s="1" customFormat="1" ht="36.75" customHeight="1">
      <c r="B9" s="35"/>
      <c r="C9" s="36"/>
      <c r="D9" s="36"/>
      <c r="E9" s="361" t="s">
        <v>96</v>
      </c>
      <c r="F9" s="345"/>
      <c r="G9" s="345"/>
      <c r="H9" s="345"/>
      <c r="I9" s="92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2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3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97</v>
      </c>
      <c r="G12" s="36"/>
      <c r="H12" s="36"/>
      <c r="I12" s="93" t="s">
        <v>25</v>
      </c>
      <c r="J12" s="94" t="str">
        <f>'Rekapitulace stavby'!AN8</f>
        <v>26.5.2016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2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3" t="s">
        <v>30</v>
      </c>
      <c r="J14" s="29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9" t="str">
        <f>IF('Rekapitulace stavby'!E11="","",'Rekapitulace stavby'!E11)</f>
        <v> </v>
      </c>
      <c r="F15" s="36"/>
      <c r="G15" s="36"/>
      <c r="H15" s="36"/>
      <c r="I15" s="93" t="s">
        <v>31</v>
      </c>
      <c r="J15" s="29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2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3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3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2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3" t="s">
        <v>30</v>
      </c>
      <c r="J20" s="29" t="s">
        <v>98</v>
      </c>
      <c r="K20" s="39"/>
    </row>
    <row r="21" spans="2:11" s="1" customFormat="1" ht="18" customHeight="1">
      <c r="B21" s="35"/>
      <c r="C21" s="36"/>
      <c r="D21" s="36"/>
      <c r="E21" s="29" t="s">
        <v>99</v>
      </c>
      <c r="F21" s="36"/>
      <c r="G21" s="36"/>
      <c r="H21" s="36"/>
      <c r="I21" s="93" t="s">
        <v>31</v>
      </c>
      <c r="J21" s="29" t="s">
        <v>100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2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2"/>
      <c r="J23" s="36"/>
      <c r="K23" s="39"/>
    </row>
    <row r="24" spans="2:11" s="6" customFormat="1" ht="22.5" customHeight="1">
      <c r="B24" s="95"/>
      <c r="C24" s="96"/>
      <c r="D24" s="96"/>
      <c r="E24" s="355" t="s">
        <v>20</v>
      </c>
      <c r="F24" s="362"/>
      <c r="G24" s="362"/>
      <c r="H24" s="362"/>
      <c r="I24" s="97"/>
      <c r="J24" s="96"/>
      <c r="K24" s="98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2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99"/>
      <c r="J26" s="62"/>
      <c r="K26" s="100"/>
    </row>
    <row r="27" spans="2:11" s="1" customFormat="1" ht="24.75" customHeight="1">
      <c r="B27" s="35"/>
      <c r="C27" s="36"/>
      <c r="D27" s="101" t="s">
        <v>37</v>
      </c>
      <c r="E27" s="36"/>
      <c r="F27" s="36"/>
      <c r="G27" s="36"/>
      <c r="H27" s="36"/>
      <c r="I27" s="92"/>
      <c r="J27" s="102">
        <f>ROUND(J87,2)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99"/>
      <c r="J28" s="62"/>
      <c r="K28" s="100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3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4">
        <f>ROUND(SUM(BE87:BE223),2)</f>
        <v>0</v>
      </c>
      <c r="G30" s="36"/>
      <c r="H30" s="36"/>
      <c r="I30" s="105">
        <v>0.21</v>
      </c>
      <c r="J30" s="104">
        <f>ROUND(ROUND((SUM(BE87:BE223)),2)*I30,2)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4">
        <f>ROUND(SUM(BF87:BF223),2)</f>
        <v>0</v>
      </c>
      <c r="G31" s="36"/>
      <c r="H31" s="36"/>
      <c r="I31" s="105">
        <v>0.15</v>
      </c>
      <c r="J31" s="104">
        <f>ROUND(ROUND((SUM(BF87:BF223)),2)*I31,2)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4">
        <f>ROUND(SUM(BG87:BG223),2)</f>
        <v>0</v>
      </c>
      <c r="G32" s="36"/>
      <c r="H32" s="36"/>
      <c r="I32" s="105">
        <v>0.21</v>
      </c>
      <c r="J32" s="104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4">
        <f>ROUND(SUM(BH87:BH223),2)</f>
        <v>0</v>
      </c>
      <c r="G33" s="36"/>
      <c r="H33" s="36"/>
      <c r="I33" s="105">
        <v>0.15</v>
      </c>
      <c r="J33" s="104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4">
        <f>ROUND(SUM(BI87:BI223),2)</f>
        <v>0</v>
      </c>
      <c r="G34" s="36"/>
      <c r="H34" s="36"/>
      <c r="I34" s="105">
        <v>0</v>
      </c>
      <c r="J34" s="104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2"/>
      <c r="J35" s="36"/>
      <c r="K35" s="39"/>
    </row>
    <row r="36" spans="2:11" s="1" customFormat="1" ht="24.75" customHeight="1">
      <c r="B36" s="35"/>
      <c r="C36" s="106"/>
      <c r="D36" s="107" t="s">
        <v>47</v>
      </c>
      <c r="E36" s="66"/>
      <c r="F36" s="66"/>
      <c r="G36" s="108" t="s">
        <v>48</v>
      </c>
      <c r="H36" s="109" t="s">
        <v>49</v>
      </c>
      <c r="I36" s="110"/>
      <c r="J36" s="111">
        <f>SUM(J27:J34)</f>
        <v>0</v>
      </c>
      <c r="K36" s="112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3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4"/>
      <c r="J41" s="54"/>
      <c r="K41" s="115"/>
    </row>
    <row r="42" spans="2:11" s="1" customFormat="1" ht="36.75" customHeight="1">
      <c r="B42" s="35"/>
      <c r="C42" s="24" t="s">
        <v>101</v>
      </c>
      <c r="D42" s="36"/>
      <c r="E42" s="36"/>
      <c r="F42" s="36"/>
      <c r="G42" s="36"/>
      <c r="H42" s="36"/>
      <c r="I42" s="92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2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2"/>
      <c r="J44" s="36"/>
      <c r="K44" s="39"/>
    </row>
    <row r="45" spans="2:11" s="1" customFormat="1" ht="22.5" customHeight="1">
      <c r="B45" s="35"/>
      <c r="C45" s="36"/>
      <c r="D45" s="36"/>
      <c r="E45" s="360" t="str">
        <f>E7</f>
        <v>Matiční gymnázium Ostrava</v>
      </c>
      <c r="F45" s="345"/>
      <c r="G45" s="345"/>
      <c r="H45" s="345"/>
      <c r="I45" s="92"/>
      <c r="J45" s="36"/>
      <c r="K45" s="39"/>
    </row>
    <row r="46" spans="2:11" s="1" customFormat="1" ht="14.25" customHeight="1">
      <c r="B46" s="35"/>
      <c r="C46" s="31" t="s">
        <v>95</v>
      </c>
      <c r="D46" s="36"/>
      <c r="E46" s="36"/>
      <c r="F46" s="36"/>
      <c r="G46" s="36"/>
      <c r="H46" s="36"/>
      <c r="I46" s="92"/>
      <c r="J46" s="36"/>
      <c r="K46" s="39"/>
    </row>
    <row r="47" spans="2:11" s="1" customFormat="1" ht="23.25" customHeight="1">
      <c r="B47" s="35"/>
      <c r="C47" s="36"/>
      <c r="D47" s="36"/>
      <c r="E47" s="361" t="str">
        <f>E9</f>
        <v>001 - Matiční gymnázium Ostrava</v>
      </c>
      <c r="F47" s="345"/>
      <c r="G47" s="345"/>
      <c r="H47" s="345"/>
      <c r="I47" s="92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2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Ostrava</v>
      </c>
      <c r="G49" s="36"/>
      <c r="H49" s="36"/>
      <c r="I49" s="93" t="s">
        <v>25</v>
      </c>
      <c r="J49" s="94" t="str">
        <f>IF(J12="","",J12)</f>
        <v>26.5.2016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2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 </v>
      </c>
      <c r="G51" s="36"/>
      <c r="H51" s="36"/>
      <c r="I51" s="93" t="s">
        <v>34</v>
      </c>
      <c r="J51" s="29" t="str">
        <f>E21</f>
        <v>Atris, s.r.o.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2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2"/>
      <c r="J53" s="36"/>
      <c r="K53" s="39"/>
    </row>
    <row r="54" spans="2:11" s="1" customFormat="1" ht="29.25" customHeight="1">
      <c r="B54" s="35"/>
      <c r="C54" s="116" t="s">
        <v>102</v>
      </c>
      <c r="D54" s="106"/>
      <c r="E54" s="106"/>
      <c r="F54" s="106"/>
      <c r="G54" s="106"/>
      <c r="H54" s="106"/>
      <c r="I54" s="117"/>
      <c r="J54" s="118" t="s">
        <v>103</v>
      </c>
      <c r="K54" s="119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2"/>
      <c r="J55" s="36"/>
      <c r="K55" s="39"/>
    </row>
    <row r="56" spans="2:47" s="1" customFormat="1" ht="29.25" customHeight="1">
      <c r="B56" s="35"/>
      <c r="C56" s="120" t="s">
        <v>104</v>
      </c>
      <c r="D56" s="36"/>
      <c r="E56" s="36"/>
      <c r="F56" s="36"/>
      <c r="G56" s="36"/>
      <c r="H56" s="36"/>
      <c r="I56" s="92"/>
      <c r="J56" s="102">
        <f>J87</f>
        <v>0</v>
      </c>
      <c r="K56" s="39"/>
      <c r="AU56" s="18" t="s">
        <v>105</v>
      </c>
    </row>
    <row r="57" spans="2:11" s="7" customFormat="1" ht="24.75" customHeight="1">
      <c r="B57" s="121"/>
      <c r="C57" s="122"/>
      <c r="D57" s="123" t="s">
        <v>106</v>
      </c>
      <c r="E57" s="124"/>
      <c r="F57" s="124"/>
      <c r="G57" s="124"/>
      <c r="H57" s="124"/>
      <c r="I57" s="125"/>
      <c r="J57" s="126">
        <f>J88</f>
        <v>0</v>
      </c>
      <c r="K57" s="127"/>
    </row>
    <row r="58" spans="2:11" s="8" customFormat="1" ht="19.5" customHeight="1">
      <c r="B58" s="128"/>
      <c r="C58" s="129"/>
      <c r="D58" s="130" t="s">
        <v>107</v>
      </c>
      <c r="E58" s="131"/>
      <c r="F58" s="131"/>
      <c r="G58" s="131"/>
      <c r="H58" s="131"/>
      <c r="I58" s="132"/>
      <c r="J58" s="133">
        <f>J89</f>
        <v>0</v>
      </c>
      <c r="K58" s="134"/>
    </row>
    <row r="59" spans="2:11" s="8" customFormat="1" ht="19.5" customHeight="1">
      <c r="B59" s="128"/>
      <c r="C59" s="129"/>
      <c r="D59" s="130" t="s">
        <v>108</v>
      </c>
      <c r="E59" s="131"/>
      <c r="F59" s="131"/>
      <c r="G59" s="131"/>
      <c r="H59" s="131"/>
      <c r="I59" s="132"/>
      <c r="J59" s="133">
        <f>J118</f>
        <v>0</v>
      </c>
      <c r="K59" s="134"/>
    </row>
    <row r="60" spans="2:11" s="8" customFormat="1" ht="19.5" customHeight="1">
      <c r="B60" s="128"/>
      <c r="C60" s="129"/>
      <c r="D60" s="130" t="s">
        <v>109</v>
      </c>
      <c r="E60" s="131"/>
      <c r="F60" s="131"/>
      <c r="G60" s="131"/>
      <c r="H60" s="131"/>
      <c r="I60" s="132"/>
      <c r="J60" s="133">
        <f>J134</f>
        <v>0</v>
      </c>
      <c r="K60" s="134"/>
    </row>
    <row r="61" spans="2:11" s="8" customFormat="1" ht="19.5" customHeight="1">
      <c r="B61" s="128"/>
      <c r="C61" s="129"/>
      <c r="D61" s="130" t="s">
        <v>110</v>
      </c>
      <c r="E61" s="131"/>
      <c r="F61" s="131"/>
      <c r="G61" s="131"/>
      <c r="H61" s="131"/>
      <c r="I61" s="132"/>
      <c r="J61" s="133">
        <f>J139</f>
        <v>0</v>
      </c>
      <c r="K61" s="134"/>
    </row>
    <row r="62" spans="2:11" s="7" customFormat="1" ht="24.75" customHeight="1">
      <c r="B62" s="121"/>
      <c r="C62" s="122"/>
      <c r="D62" s="123" t="s">
        <v>111</v>
      </c>
      <c r="E62" s="124"/>
      <c r="F62" s="124"/>
      <c r="G62" s="124"/>
      <c r="H62" s="124"/>
      <c r="I62" s="125"/>
      <c r="J62" s="126">
        <f>J141</f>
        <v>0</v>
      </c>
      <c r="K62" s="127"/>
    </row>
    <row r="63" spans="2:11" s="8" customFormat="1" ht="19.5" customHeight="1">
      <c r="B63" s="128"/>
      <c r="C63" s="129"/>
      <c r="D63" s="130" t="s">
        <v>112</v>
      </c>
      <c r="E63" s="131"/>
      <c r="F63" s="131"/>
      <c r="G63" s="131"/>
      <c r="H63" s="131"/>
      <c r="I63" s="132"/>
      <c r="J63" s="133">
        <f>J142</f>
        <v>0</v>
      </c>
      <c r="K63" s="134"/>
    </row>
    <row r="64" spans="2:11" s="8" customFormat="1" ht="19.5" customHeight="1">
      <c r="B64" s="128"/>
      <c r="C64" s="129"/>
      <c r="D64" s="130" t="s">
        <v>113</v>
      </c>
      <c r="E64" s="131"/>
      <c r="F64" s="131"/>
      <c r="G64" s="131"/>
      <c r="H64" s="131"/>
      <c r="I64" s="132"/>
      <c r="J64" s="133">
        <f>J182</f>
        <v>0</v>
      </c>
      <c r="K64" s="134"/>
    </row>
    <row r="65" spans="2:11" s="8" customFormat="1" ht="19.5" customHeight="1">
      <c r="B65" s="128"/>
      <c r="C65" s="129"/>
      <c r="D65" s="130" t="s">
        <v>114</v>
      </c>
      <c r="E65" s="131"/>
      <c r="F65" s="131"/>
      <c r="G65" s="131"/>
      <c r="H65" s="131"/>
      <c r="I65" s="132"/>
      <c r="J65" s="133">
        <f>J194</f>
        <v>0</v>
      </c>
      <c r="K65" s="134"/>
    </row>
    <row r="66" spans="2:11" s="7" customFormat="1" ht="24.75" customHeight="1">
      <c r="B66" s="121"/>
      <c r="C66" s="122"/>
      <c r="D66" s="123" t="s">
        <v>115</v>
      </c>
      <c r="E66" s="124"/>
      <c r="F66" s="124"/>
      <c r="G66" s="124"/>
      <c r="H66" s="124"/>
      <c r="I66" s="125"/>
      <c r="J66" s="126">
        <f>J221</f>
        <v>0</v>
      </c>
      <c r="K66" s="127"/>
    </row>
    <row r="67" spans="2:11" s="8" customFormat="1" ht="19.5" customHeight="1">
      <c r="B67" s="128"/>
      <c r="C67" s="129"/>
      <c r="D67" s="130" t="s">
        <v>116</v>
      </c>
      <c r="E67" s="131"/>
      <c r="F67" s="131"/>
      <c r="G67" s="131"/>
      <c r="H67" s="131"/>
      <c r="I67" s="132"/>
      <c r="J67" s="133">
        <f>J222</f>
        <v>0</v>
      </c>
      <c r="K67" s="134"/>
    </row>
    <row r="68" spans="2:11" s="1" customFormat="1" ht="21.75" customHeight="1">
      <c r="B68" s="35"/>
      <c r="C68" s="36"/>
      <c r="D68" s="36"/>
      <c r="E68" s="36"/>
      <c r="F68" s="36"/>
      <c r="G68" s="36"/>
      <c r="H68" s="36"/>
      <c r="I68" s="92"/>
      <c r="J68" s="36"/>
      <c r="K68" s="39"/>
    </row>
    <row r="69" spans="2:11" s="1" customFormat="1" ht="6.75" customHeight="1">
      <c r="B69" s="50"/>
      <c r="C69" s="51"/>
      <c r="D69" s="51"/>
      <c r="E69" s="51"/>
      <c r="F69" s="51"/>
      <c r="G69" s="51"/>
      <c r="H69" s="51"/>
      <c r="I69" s="113"/>
      <c r="J69" s="51"/>
      <c r="K69" s="52"/>
    </row>
    <row r="73" spans="2:12" s="1" customFormat="1" ht="6.75" customHeight="1">
      <c r="B73" s="53"/>
      <c r="C73" s="54"/>
      <c r="D73" s="54"/>
      <c r="E73" s="54"/>
      <c r="F73" s="54"/>
      <c r="G73" s="54"/>
      <c r="H73" s="54"/>
      <c r="I73" s="114"/>
      <c r="J73" s="54"/>
      <c r="K73" s="54"/>
      <c r="L73" s="35"/>
    </row>
    <row r="74" spans="2:12" s="1" customFormat="1" ht="36.75" customHeight="1">
      <c r="B74" s="35"/>
      <c r="C74" s="55" t="s">
        <v>117</v>
      </c>
      <c r="I74" s="135"/>
      <c r="L74" s="35"/>
    </row>
    <row r="75" spans="2:12" s="1" customFormat="1" ht="6.75" customHeight="1">
      <c r="B75" s="35"/>
      <c r="I75" s="135"/>
      <c r="L75" s="35"/>
    </row>
    <row r="76" spans="2:12" s="1" customFormat="1" ht="14.25" customHeight="1">
      <c r="B76" s="35"/>
      <c r="C76" s="57" t="s">
        <v>16</v>
      </c>
      <c r="I76" s="135"/>
      <c r="L76" s="35"/>
    </row>
    <row r="77" spans="2:12" s="1" customFormat="1" ht="22.5" customHeight="1">
      <c r="B77" s="35"/>
      <c r="E77" s="363" t="str">
        <f>E7</f>
        <v>Matiční gymnázium Ostrava</v>
      </c>
      <c r="F77" s="340"/>
      <c r="G77" s="340"/>
      <c r="H77" s="340"/>
      <c r="I77" s="135"/>
      <c r="L77" s="35"/>
    </row>
    <row r="78" spans="2:12" s="1" customFormat="1" ht="14.25" customHeight="1">
      <c r="B78" s="35"/>
      <c r="C78" s="57" t="s">
        <v>95</v>
      </c>
      <c r="I78" s="135"/>
      <c r="L78" s="35"/>
    </row>
    <row r="79" spans="2:12" s="1" customFormat="1" ht="23.25" customHeight="1">
      <c r="B79" s="35"/>
      <c r="E79" s="337" t="str">
        <f>E9</f>
        <v>001 - Matiční gymnázium Ostrava</v>
      </c>
      <c r="F79" s="340"/>
      <c r="G79" s="340"/>
      <c r="H79" s="340"/>
      <c r="I79" s="135"/>
      <c r="L79" s="35"/>
    </row>
    <row r="80" spans="2:12" s="1" customFormat="1" ht="6.75" customHeight="1">
      <c r="B80" s="35"/>
      <c r="I80" s="135"/>
      <c r="L80" s="35"/>
    </row>
    <row r="81" spans="2:12" s="1" customFormat="1" ht="18" customHeight="1">
      <c r="B81" s="35"/>
      <c r="C81" s="57" t="s">
        <v>23</v>
      </c>
      <c r="F81" s="136" t="str">
        <f>F12</f>
        <v>Ostrava</v>
      </c>
      <c r="I81" s="137" t="s">
        <v>25</v>
      </c>
      <c r="J81" s="61" t="str">
        <f>IF(J12="","",J12)</f>
        <v>26.5.2016</v>
      </c>
      <c r="L81" s="35"/>
    </row>
    <row r="82" spans="2:12" s="1" customFormat="1" ht="6.75" customHeight="1">
      <c r="B82" s="35"/>
      <c r="I82" s="135"/>
      <c r="L82" s="35"/>
    </row>
    <row r="83" spans="2:12" s="1" customFormat="1" ht="15">
      <c r="B83" s="35"/>
      <c r="C83" s="57" t="s">
        <v>29</v>
      </c>
      <c r="F83" s="136" t="str">
        <f>E15</f>
        <v> </v>
      </c>
      <c r="I83" s="137" t="s">
        <v>34</v>
      </c>
      <c r="J83" s="136" t="str">
        <f>E21</f>
        <v>Atris, s.r.o.</v>
      </c>
      <c r="L83" s="35"/>
    </row>
    <row r="84" spans="2:12" s="1" customFormat="1" ht="14.25" customHeight="1">
      <c r="B84" s="35"/>
      <c r="C84" s="57" t="s">
        <v>32</v>
      </c>
      <c r="F84" s="136">
        <f>IF(E18="","",E18)</f>
      </c>
      <c r="I84" s="135"/>
      <c r="L84" s="35"/>
    </row>
    <row r="85" spans="2:12" s="1" customFormat="1" ht="9.75" customHeight="1">
      <c r="B85" s="35"/>
      <c r="I85" s="135"/>
      <c r="L85" s="35"/>
    </row>
    <row r="86" spans="2:20" s="9" customFormat="1" ht="29.25" customHeight="1">
      <c r="B86" s="138"/>
      <c r="C86" s="139" t="s">
        <v>118</v>
      </c>
      <c r="D86" s="140" t="s">
        <v>56</v>
      </c>
      <c r="E86" s="140" t="s">
        <v>52</v>
      </c>
      <c r="F86" s="140" t="s">
        <v>119</v>
      </c>
      <c r="G86" s="140" t="s">
        <v>120</v>
      </c>
      <c r="H86" s="140" t="s">
        <v>121</v>
      </c>
      <c r="I86" s="141" t="s">
        <v>122</v>
      </c>
      <c r="J86" s="140" t="s">
        <v>103</v>
      </c>
      <c r="K86" s="142" t="s">
        <v>123</v>
      </c>
      <c r="L86" s="138"/>
      <c r="M86" s="68" t="s">
        <v>124</v>
      </c>
      <c r="N86" s="69" t="s">
        <v>41</v>
      </c>
      <c r="O86" s="69" t="s">
        <v>125</v>
      </c>
      <c r="P86" s="69" t="s">
        <v>126</v>
      </c>
      <c r="Q86" s="69" t="s">
        <v>127</v>
      </c>
      <c r="R86" s="69" t="s">
        <v>128</v>
      </c>
      <c r="S86" s="69" t="s">
        <v>129</v>
      </c>
      <c r="T86" s="70" t="s">
        <v>130</v>
      </c>
    </row>
    <row r="87" spans="2:63" s="1" customFormat="1" ht="29.25" customHeight="1">
      <c r="B87" s="35"/>
      <c r="C87" s="72" t="s">
        <v>104</v>
      </c>
      <c r="I87" s="135"/>
      <c r="J87" s="143">
        <f>BK87</f>
        <v>0</v>
      </c>
      <c r="L87" s="35"/>
      <c r="M87" s="71"/>
      <c r="N87" s="62"/>
      <c r="O87" s="62"/>
      <c r="P87" s="144">
        <f>P88+P141+P221</f>
        <v>0</v>
      </c>
      <c r="Q87" s="62"/>
      <c r="R87" s="144">
        <f>R88+R141+R221</f>
        <v>14.02818494</v>
      </c>
      <c r="S87" s="62"/>
      <c r="T87" s="145">
        <f>T88+T141+T221</f>
        <v>4.1030084</v>
      </c>
      <c r="AT87" s="18" t="s">
        <v>70</v>
      </c>
      <c r="AU87" s="18" t="s">
        <v>105</v>
      </c>
      <c r="BK87" s="146">
        <f>BK88+BK141+BK221</f>
        <v>0</v>
      </c>
    </row>
    <row r="88" spans="2:63" s="10" customFormat="1" ht="36.75" customHeight="1">
      <c r="B88" s="147"/>
      <c r="D88" s="148" t="s">
        <v>70</v>
      </c>
      <c r="E88" s="149" t="s">
        <v>131</v>
      </c>
      <c r="F88" s="149" t="s">
        <v>132</v>
      </c>
      <c r="I88" s="150"/>
      <c r="J88" s="151">
        <f>BK88</f>
        <v>0</v>
      </c>
      <c r="L88" s="147"/>
      <c r="M88" s="152"/>
      <c r="N88" s="153"/>
      <c r="O88" s="153"/>
      <c r="P88" s="154">
        <f>P89+P118+P134+P139</f>
        <v>0</v>
      </c>
      <c r="Q88" s="153"/>
      <c r="R88" s="154">
        <f>R89+R118+R134+R139</f>
        <v>13.058941899999999</v>
      </c>
      <c r="S88" s="153"/>
      <c r="T88" s="155">
        <f>T89+T118+T134+T139</f>
        <v>3.3896</v>
      </c>
      <c r="AR88" s="148" t="s">
        <v>22</v>
      </c>
      <c r="AT88" s="156" t="s">
        <v>70</v>
      </c>
      <c r="AU88" s="156" t="s">
        <v>71</v>
      </c>
      <c r="AY88" s="148" t="s">
        <v>133</v>
      </c>
      <c r="BK88" s="157">
        <f>BK89+BK118+BK134+BK139</f>
        <v>0</v>
      </c>
    </row>
    <row r="89" spans="2:63" s="10" customFormat="1" ht="19.5" customHeight="1">
      <c r="B89" s="147"/>
      <c r="D89" s="158" t="s">
        <v>70</v>
      </c>
      <c r="E89" s="159" t="s">
        <v>134</v>
      </c>
      <c r="F89" s="159" t="s">
        <v>135</v>
      </c>
      <c r="I89" s="150"/>
      <c r="J89" s="160">
        <f>BK89</f>
        <v>0</v>
      </c>
      <c r="L89" s="147"/>
      <c r="M89" s="152"/>
      <c r="N89" s="153"/>
      <c r="O89" s="153"/>
      <c r="P89" s="154">
        <f>SUM(P90:P117)</f>
        <v>0</v>
      </c>
      <c r="Q89" s="153"/>
      <c r="R89" s="154">
        <f>SUM(R90:R117)</f>
        <v>13.0441419</v>
      </c>
      <c r="S89" s="153"/>
      <c r="T89" s="155">
        <f>SUM(T90:T117)</f>
        <v>0</v>
      </c>
      <c r="AR89" s="148" t="s">
        <v>22</v>
      </c>
      <c r="AT89" s="156" t="s">
        <v>70</v>
      </c>
      <c r="AU89" s="156" t="s">
        <v>22</v>
      </c>
      <c r="AY89" s="148" t="s">
        <v>133</v>
      </c>
      <c r="BK89" s="157">
        <f>SUM(BK90:BK117)</f>
        <v>0</v>
      </c>
    </row>
    <row r="90" spans="2:65" s="1" customFormat="1" ht="22.5" customHeight="1">
      <c r="B90" s="161"/>
      <c r="C90" s="162" t="s">
        <v>22</v>
      </c>
      <c r="D90" s="162" t="s">
        <v>136</v>
      </c>
      <c r="E90" s="163" t="s">
        <v>137</v>
      </c>
      <c r="F90" s="164" t="s">
        <v>138</v>
      </c>
      <c r="G90" s="165" t="s">
        <v>86</v>
      </c>
      <c r="H90" s="166">
        <v>42.805</v>
      </c>
      <c r="I90" s="167"/>
      <c r="J90" s="168">
        <f>ROUND(I90*H90,2)</f>
        <v>0</v>
      </c>
      <c r="K90" s="164" t="s">
        <v>139</v>
      </c>
      <c r="L90" s="35"/>
      <c r="M90" s="169" t="s">
        <v>20</v>
      </c>
      <c r="N90" s="170" t="s">
        <v>42</v>
      </c>
      <c r="O90" s="36"/>
      <c r="P90" s="171">
        <f>O90*H90</f>
        <v>0</v>
      </c>
      <c r="Q90" s="171">
        <v>0.03358</v>
      </c>
      <c r="R90" s="171">
        <f>Q90*H90</f>
        <v>1.4373919</v>
      </c>
      <c r="S90" s="171">
        <v>0</v>
      </c>
      <c r="T90" s="172">
        <f>S90*H90</f>
        <v>0</v>
      </c>
      <c r="AR90" s="18" t="s">
        <v>140</v>
      </c>
      <c r="AT90" s="18" t="s">
        <v>136</v>
      </c>
      <c r="AU90" s="18" t="s">
        <v>78</v>
      </c>
      <c r="AY90" s="18" t="s">
        <v>133</v>
      </c>
      <c r="BE90" s="173">
        <f>IF(N90="základní",J90,0)</f>
        <v>0</v>
      </c>
      <c r="BF90" s="173">
        <f>IF(N90="snížená",J90,0)</f>
        <v>0</v>
      </c>
      <c r="BG90" s="173">
        <f>IF(N90="zákl. přenesená",J90,0)</f>
        <v>0</v>
      </c>
      <c r="BH90" s="173">
        <f>IF(N90="sníž. přenesená",J90,0)</f>
        <v>0</v>
      </c>
      <c r="BI90" s="173">
        <f>IF(N90="nulová",J90,0)</f>
        <v>0</v>
      </c>
      <c r="BJ90" s="18" t="s">
        <v>22</v>
      </c>
      <c r="BK90" s="173">
        <f>ROUND(I90*H90,2)</f>
        <v>0</v>
      </c>
      <c r="BL90" s="18" t="s">
        <v>140</v>
      </c>
      <c r="BM90" s="18" t="s">
        <v>141</v>
      </c>
    </row>
    <row r="91" spans="2:51" s="11" customFormat="1" ht="13.5">
      <c r="B91" s="174"/>
      <c r="D91" s="175" t="s">
        <v>142</v>
      </c>
      <c r="E91" s="176" t="s">
        <v>20</v>
      </c>
      <c r="F91" s="177" t="s">
        <v>143</v>
      </c>
      <c r="H91" s="178" t="s">
        <v>20</v>
      </c>
      <c r="I91" s="179"/>
      <c r="L91" s="174"/>
      <c r="M91" s="180"/>
      <c r="N91" s="181"/>
      <c r="O91" s="181"/>
      <c r="P91" s="181"/>
      <c r="Q91" s="181"/>
      <c r="R91" s="181"/>
      <c r="S91" s="181"/>
      <c r="T91" s="182"/>
      <c r="AT91" s="178" t="s">
        <v>142</v>
      </c>
      <c r="AU91" s="178" t="s">
        <v>78</v>
      </c>
      <c r="AV91" s="11" t="s">
        <v>22</v>
      </c>
      <c r="AW91" s="11" t="s">
        <v>35</v>
      </c>
      <c r="AX91" s="11" t="s">
        <v>71</v>
      </c>
      <c r="AY91" s="178" t="s">
        <v>133</v>
      </c>
    </row>
    <row r="92" spans="2:51" s="12" customFormat="1" ht="13.5">
      <c r="B92" s="183"/>
      <c r="D92" s="175" t="s">
        <v>142</v>
      </c>
      <c r="E92" s="184" t="s">
        <v>20</v>
      </c>
      <c r="F92" s="185" t="s">
        <v>144</v>
      </c>
      <c r="H92" s="186">
        <v>39.445</v>
      </c>
      <c r="I92" s="187"/>
      <c r="L92" s="183"/>
      <c r="M92" s="188"/>
      <c r="N92" s="189"/>
      <c r="O92" s="189"/>
      <c r="P92" s="189"/>
      <c r="Q92" s="189"/>
      <c r="R92" s="189"/>
      <c r="S92" s="189"/>
      <c r="T92" s="190"/>
      <c r="AT92" s="184" t="s">
        <v>142</v>
      </c>
      <c r="AU92" s="184" t="s">
        <v>78</v>
      </c>
      <c r="AV92" s="12" t="s">
        <v>78</v>
      </c>
      <c r="AW92" s="12" t="s">
        <v>35</v>
      </c>
      <c r="AX92" s="12" t="s">
        <v>71</v>
      </c>
      <c r="AY92" s="184" t="s">
        <v>133</v>
      </c>
    </row>
    <row r="93" spans="2:51" s="12" customFormat="1" ht="13.5">
      <c r="B93" s="183"/>
      <c r="D93" s="175" t="s">
        <v>142</v>
      </c>
      <c r="E93" s="184" t="s">
        <v>20</v>
      </c>
      <c r="F93" s="185" t="s">
        <v>145</v>
      </c>
      <c r="H93" s="186">
        <v>3.36</v>
      </c>
      <c r="I93" s="187"/>
      <c r="L93" s="183"/>
      <c r="M93" s="188"/>
      <c r="N93" s="189"/>
      <c r="O93" s="189"/>
      <c r="P93" s="189"/>
      <c r="Q93" s="189"/>
      <c r="R93" s="189"/>
      <c r="S93" s="189"/>
      <c r="T93" s="190"/>
      <c r="AT93" s="184" t="s">
        <v>142</v>
      </c>
      <c r="AU93" s="184" t="s">
        <v>78</v>
      </c>
      <c r="AV93" s="12" t="s">
        <v>78</v>
      </c>
      <c r="AW93" s="12" t="s">
        <v>35</v>
      </c>
      <c r="AX93" s="12" t="s">
        <v>71</v>
      </c>
      <c r="AY93" s="184" t="s">
        <v>133</v>
      </c>
    </row>
    <row r="94" spans="2:51" s="13" customFormat="1" ht="13.5">
      <c r="B94" s="191"/>
      <c r="D94" s="192" t="s">
        <v>142</v>
      </c>
      <c r="E94" s="193" t="s">
        <v>20</v>
      </c>
      <c r="F94" s="194" t="s">
        <v>146</v>
      </c>
      <c r="H94" s="195">
        <v>42.805</v>
      </c>
      <c r="I94" s="196"/>
      <c r="L94" s="191"/>
      <c r="M94" s="197"/>
      <c r="N94" s="198"/>
      <c r="O94" s="198"/>
      <c r="P94" s="198"/>
      <c r="Q94" s="198"/>
      <c r="R94" s="198"/>
      <c r="S94" s="198"/>
      <c r="T94" s="199"/>
      <c r="AT94" s="200" t="s">
        <v>142</v>
      </c>
      <c r="AU94" s="200" t="s">
        <v>78</v>
      </c>
      <c r="AV94" s="13" t="s">
        <v>140</v>
      </c>
      <c r="AW94" s="13" t="s">
        <v>35</v>
      </c>
      <c r="AX94" s="13" t="s">
        <v>22</v>
      </c>
      <c r="AY94" s="200" t="s">
        <v>133</v>
      </c>
    </row>
    <row r="95" spans="2:65" s="1" customFormat="1" ht="22.5" customHeight="1">
      <c r="B95" s="161"/>
      <c r="C95" s="162" t="s">
        <v>78</v>
      </c>
      <c r="D95" s="162" t="s">
        <v>136</v>
      </c>
      <c r="E95" s="163" t="s">
        <v>147</v>
      </c>
      <c r="F95" s="164" t="s">
        <v>148</v>
      </c>
      <c r="G95" s="165" t="s">
        <v>86</v>
      </c>
      <c r="H95" s="166">
        <v>300</v>
      </c>
      <c r="I95" s="167"/>
      <c r="J95" s="168">
        <f>ROUND(I95*H95,2)</f>
        <v>0</v>
      </c>
      <c r="K95" s="164" t="s">
        <v>139</v>
      </c>
      <c r="L95" s="35"/>
      <c r="M95" s="169" t="s">
        <v>20</v>
      </c>
      <c r="N95" s="170" t="s">
        <v>42</v>
      </c>
      <c r="O95" s="36"/>
      <c r="P95" s="171">
        <f>O95*H95</f>
        <v>0</v>
      </c>
      <c r="Q95" s="171">
        <v>0.00012</v>
      </c>
      <c r="R95" s="171">
        <f>Q95*H95</f>
        <v>0.036000000000000004</v>
      </c>
      <c r="S95" s="171">
        <v>0</v>
      </c>
      <c r="T95" s="172">
        <f>S95*H95</f>
        <v>0</v>
      </c>
      <c r="AR95" s="18" t="s">
        <v>140</v>
      </c>
      <c r="AT95" s="18" t="s">
        <v>136</v>
      </c>
      <c r="AU95" s="18" t="s">
        <v>78</v>
      </c>
      <c r="AY95" s="18" t="s">
        <v>133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18" t="s">
        <v>22</v>
      </c>
      <c r="BK95" s="173">
        <f>ROUND(I95*H95,2)</f>
        <v>0</v>
      </c>
      <c r="BL95" s="18" t="s">
        <v>140</v>
      </c>
      <c r="BM95" s="18" t="s">
        <v>149</v>
      </c>
    </row>
    <row r="96" spans="2:51" s="11" customFormat="1" ht="13.5">
      <c r="B96" s="174"/>
      <c r="D96" s="175" t="s">
        <v>142</v>
      </c>
      <c r="E96" s="176" t="s">
        <v>20</v>
      </c>
      <c r="F96" s="177" t="s">
        <v>143</v>
      </c>
      <c r="H96" s="178" t="s">
        <v>20</v>
      </c>
      <c r="I96" s="179"/>
      <c r="L96" s="174"/>
      <c r="M96" s="180"/>
      <c r="N96" s="181"/>
      <c r="O96" s="181"/>
      <c r="P96" s="181"/>
      <c r="Q96" s="181"/>
      <c r="R96" s="181"/>
      <c r="S96" s="181"/>
      <c r="T96" s="182"/>
      <c r="AT96" s="178" t="s">
        <v>142</v>
      </c>
      <c r="AU96" s="178" t="s">
        <v>78</v>
      </c>
      <c r="AV96" s="11" t="s">
        <v>22</v>
      </c>
      <c r="AW96" s="11" t="s">
        <v>35</v>
      </c>
      <c r="AX96" s="11" t="s">
        <v>71</v>
      </c>
      <c r="AY96" s="178" t="s">
        <v>133</v>
      </c>
    </row>
    <row r="97" spans="2:51" s="12" customFormat="1" ht="13.5">
      <c r="B97" s="183"/>
      <c r="D97" s="192" t="s">
        <v>142</v>
      </c>
      <c r="E97" s="201" t="s">
        <v>20</v>
      </c>
      <c r="F97" s="202" t="s">
        <v>150</v>
      </c>
      <c r="H97" s="203">
        <v>300</v>
      </c>
      <c r="I97" s="187"/>
      <c r="L97" s="183"/>
      <c r="M97" s="188"/>
      <c r="N97" s="189"/>
      <c r="O97" s="189"/>
      <c r="P97" s="189"/>
      <c r="Q97" s="189"/>
      <c r="R97" s="189"/>
      <c r="S97" s="189"/>
      <c r="T97" s="190"/>
      <c r="AT97" s="184" t="s">
        <v>142</v>
      </c>
      <c r="AU97" s="184" t="s">
        <v>78</v>
      </c>
      <c r="AV97" s="12" t="s">
        <v>78</v>
      </c>
      <c r="AW97" s="12" t="s">
        <v>35</v>
      </c>
      <c r="AX97" s="12" t="s">
        <v>22</v>
      </c>
      <c r="AY97" s="184" t="s">
        <v>133</v>
      </c>
    </row>
    <row r="98" spans="2:65" s="1" customFormat="1" ht="22.5" customHeight="1">
      <c r="B98" s="161"/>
      <c r="C98" s="162" t="s">
        <v>151</v>
      </c>
      <c r="D98" s="162" t="s">
        <v>136</v>
      </c>
      <c r="E98" s="163" t="s">
        <v>152</v>
      </c>
      <c r="F98" s="164" t="s">
        <v>153</v>
      </c>
      <c r="G98" s="165" t="s">
        <v>154</v>
      </c>
      <c r="H98" s="166">
        <v>122.3</v>
      </c>
      <c r="I98" s="167"/>
      <c r="J98" s="168">
        <f>ROUND(I98*H98,2)</f>
        <v>0</v>
      </c>
      <c r="K98" s="164" t="s">
        <v>139</v>
      </c>
      <c r="L98" s="35"/>
      <c r="M98" s="169" t="s">
        <v>20</v>
      </c>
      <c r="N98" s="170" t="s">
        <v>42</v>
      </c>
      <c r="O98" s="36"/>
      <c r="P98" s="171">
        <f>O98*H98</f>
        <v>0</v>
      </c>
      <c r="Q98" s="171">
        <v>0.0015</v>
      </c>
      <c r="R98" s="171">
        <f>Q98*H98</f>
        <v>0.18345</v>
      </c>
      <c r="S98" s="171">
        <v>0</v>
      </c>
      <c r="T98" s="172">
        <f>S98*H98</f>
        <v>0</v>
      </c>
      <c r="AR98" s="18" t="s">
        <v>140</v>
      </c>
      <c r="AT98" s="18" t="s">
        <v>136</v>
      </c>
      <c r="AU98" s="18" t="s">
        <v>78</v>
      </c>
      <c r="AY98" s="18" t="s">
        <v>133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18" t="s">
        <v>22</v>
      </c>
      <c r="BK98" s="173">
        <f>ROUND(I98*H98,2)</f>
        <v>0</v>
      </c>
      <c r="BL98" s="18" t="s">
        <v>140</v>
      </c>
      <c r="BM98" s="18" t="s">
        <v>155</v>
      </c>
    </row>
    <row r="99" spans="2:51" s="11" customFormat="1" ht="13.5">
      <c r="B99" s="174"/>
      <c r="D99" s="175" t="s">
        <v>142</v>
      </c>
      <c r="E99" s="176" t="s">
        <v>20</v>
      </c>
      <c r="F99" s="177" t="s">
        <v>143</v>
      </c>
      <c r="H99" s="178" t="s">
        <v>20</v>
      </c>
      <c r="I99" s="179"/>
      <c r="L99" s="174"/>
      <c r="M99" s="180"/>
      <c r="N99" s="181"/>
      <c r="O99" s="181"/>
      <c r="P99" s="181"/>
      <c r="Q99" s="181"/>
      <c r="R99" s="181"/>
      <c r="S99" s="181"/>
      <c r="T99" s="182"/>
      <c r="AT99" s="178" t="s">
        <v>142</v>
      </c>
      <c r="AU99" s="178" t="s">
        <v>78</v>
      </c>
      <c r="AV99" s="11" t="s">
        <v>22</v>
      </c>
      <c r="AW99" s="11" t="s">
        <v>35</v>
      </c>
      <c r="AX99" s="11" t="s">
        <v>71</v>
      </c>
      <c r="AY99" s="178" t="s">
        <v>133</v>
      </c>
    </row>
    <row r="100" spans="2:51" s="12" customFormat="1" ht="13.5">
      <c r="B100" s="183"/>
      <c r="D100" s="175" t="s">
        <v>142</v>
      </c>
      <c r="E100" s="184" t="s">
        <v>20</v>
      </c>
      <c r="F100" s="185" t="s">
        <v>156</v>
      </c>
      <c r="H100" s="186">
        <v>112.7</v>
      </c>
      <c r="I100" s="187"/>
      <c r="L100" s="183"/>
      <c r="M100" s="188"/>
      <c r="N100" s="189"/>
      <c r="O100" s="189"/>
      <c r="P100" s="189"/>
      <c r="Q100" s="189"/>
      <c r="R100" s="189"/>
      <c r="S100" s="189"/>
      <c r="T100" s="190"/>
      <c r="AT100" s="184" t="s">
        <v>142</v>
      </c>
      <c r="AU100" s="184" t="s">
        <v>78</v>
      </c>
      <c r="AV100" s="12" t="s">
        <v>78</v>
      </c>
      <c r="AW100" s="12" t="s">
        <v>35</v>
      </c>
      <c r="AX100" s="12" t="s">
        <v>71</v>
      </c>
      <c r="AY100" s="184" t="s">
        <v>133</v>
      </c>
    </row>
    <row r="101" spans="2:51" s="12" customFormat="1" ht="13.5">
      <c r="B101" s="183"/>
      <c r="D101" s="175" t="s">
        <v>142</v>
      </c>
      <c r="E101" s="184" t="s">
        <v>20</v>
      </c>
      <c r="F101" s="185" t="s">
        <v>157</v>
      </c>
      <c r="H101" s="186">
        <v>9.6</v>
      </c>
      <c r="I101" s="187"/>
      <c r="L101" s="183"/>
      <c r="M101" s="188"/>
      <c r="N101" s="189"/>
      <c r="O101" s="189"/>
      <c r="P101" s="189"/>
      <c r="Q101" s="189"/>
      <c r="R101" s="189"/>
      <c r="S101" s="189"/>
      <c r="T101" s="190"/>
      <c r="AT101" s="184" t="s">
        <v>142</v>
      </c>
      <c r="AU101" s="184" t="s">
        <v>78</v>
      </c>
      <c r="AV101" s="12" t="s">
        <v>78</v>
      </c>
      <c r="AW101" s="12" t="s">
        <v>35</v>
      </c>
      <c r="AX101" s="12" t="s">
        <v>71</v>
      </c>
      <c r="AY101" s="184" t="s">
        <v>133</v>
      </c>
    </row>
    <row r="102" spans="2:51" s="13" customFormat="1" ht="13.5">
      <c r="B102" s="191"/>
      <c r="D102" s="192" t="s">
        <v>142</v>
      </c>
      <c r="E102" s="193" t="s">
        <v>158</v>
      </c>
      <c r="F102" s="194" t="s">
        <v>146</v>
      </c>
      <c r="H102" s="195">
        <v>122.3</v>
      </c>
      <c r="I102" s="196"/>
      <c r="L102" s="191"/>
      <c r="M102" s="197"/>
      <c r="N102" s="198"/>
      <c r="O102" s="198"/>
      <c r="P102" s="198"/>
      <c r="Q102" s="198"/>
      <c r="R102" s="198"/>
      <c r="S102" s="198"/>
      <c r="T102" s="199"/>
      <c r="AT102" s="200" t="s">
        <v>142</v>
      </c>
      <c r="AU102" s="200" t="s">
        <v>78</v>
      </c>
      <c r="AV102" s="13" t="s">
        <v>140</v>
      </c>
      <c r="AW102" s="13" t="s">
        <v>35</v>
      </c>
      <c r="AX102" s="13" t="s">
        <v>22</v>
      </c>
      <c r="AY102" s="200" t="s">
        <v>133</v>
      </c>
    </row>
    <row r="103" spans="2:65" s="1" customFormat="1" ht="22.5" customHeight="1">
      <c r="B103" s="161"/>
      <c r="C103" s="162" t="s">
        <v>140</v>
      </c>
      <c r="D103" s="162" t="s">
        <v>136</v>
      </c>
      <c r="E103" s="163" t="s">
        <v>159</v>
      </c>
      <c r="F103" s="164" t="s">
        <v>160</v>
      </c>
      <c r="G103" s="165" t="s">
        <v>154</v>
      </c>
      <c r="H103" s="166">
        <v>74.6</v>
      </c>
      <c r="I103" s="167"/>
      <c r="J103" s="168">
        <f>ROUND(I103*H103,2)</f>
        <v>0</v>
      </c>
      <c r="K103" s="164" t="s">
        <v>20</v>
      </c>
      <c r="L103" s="35"/>
      <c r="M103" s="169" t="s">
        <v>20</v>
      </c>
      <c r="N103" s="170" t="s">
        <v>42</v>
      </c>
      <c r="O103" s="36"/>
      <c r="P103" s="171">
        <f>O103*H103</f>
        <v>0</v>
      </c>
      <c r="Q103" s="171">
        <v>0</v>
      </c>
      <c r="R103" s="171">
        <f>Q103*H103</f>
        <v>0</v>
      </c>
      <c r="S103" s="171">
        <v>0</v>
      </c>
      <c r="T103" s="172">
        <f>S103*H103</f>
        <v>0</v>
      </c>
      <c r="AR103" s="18" t="s">
        <v>161</v>
      </c>
      <c r="AT103" s="18" t="s">
        <v>136</v>
      </c>
      <c r="AU103" s="18" t="s">
        <v>78</v>
      </c>
      <c r="AY103" s="18" t="s">
        <v>133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18" t="s">
        <v>22</v>
      </c>
      <c r="BK103" s="173">
        <f>ROUND(I103*H103,2)</f>
        <v>0</v>
      </c>
      <c r="BL103" s="18" t="s">
        <v>161</v>
      </c>
      <c r="BM103" s="18" t="s">
        <v>162</v>
      </c>
    </row>
    <row r="104" spans="2:47" s="1" customFormat="1" ht="27">
      <c r="B104" s="35"/>
      <c r="D104" s="175" t="s">
        <v>163</v>
      </c>
      <c r="F104" s="204" t="s">
        <v>164</v>
      </c>
      <c r="I104" s="135"/>
      <c r="L104" s="35"/>
      <c r="M104" s="64"/>
      <c r="N104" s="36"/>
      <c r="O104" s="36"/>
      <c r="P104" s="36"/>
      <c r="Q104" s="36"/>
      <c r="R104" s="36"/>
      <c r="S104" s="36"/>
      <c r="T104" s="65"/>
      <c r="AT104" s="18" t="s">
        <v>163</v>
      </c>
      <c r="AU104" s="18" t="s">
        <v>78</v>
      </c>
    </row>
    <row r="105" spans="2:51" s="11" customFormat="1" ht="13.5">
      <c r="B105" s="174"/>
      <c r="D105" s="175" t="s">
        <v>142</v>
      </c>
      <c r="E105" s="176" t="s">
        <v>20</v>
      </c>
      <c r="F105" s="177" t="s">
        <v>143</v>
      </c>
      <c r="H105" s="178" t="s">
        <v>20</v>
      </c>
      <c r="I105" s="179"/>
      <c r="L105" s="174"/>
      <c r="M105" s="180"/>
      <c r="N105" s="181"/>
      <c r="O105" s="181"/>
      <c r="P105" s="181"/>
      <c r="Q105" s="181"/>
      <c r="R105" s="181"/>
      <c r="S105" s="181"/>
      <c r="T105" s="182"/>
      <c r="AT105" s="178" t="s">
        <v>142</v>
      </c>
      <c r="AU105" s="178" t="s">
        <v>78</v>
      </c>
      <c r="AV105" s="11" t="s">
        <v>22</v>
      </c>
      <c r="AW105" s="11" t="s">
        <v>35</v>
      </c>
      <c r="AX105" s="11" t="s">
        <v>71</v>
      </c>
      <c r="AY105" s="178" t="s">
        <v>133</v>
      </c>
    </row>
    <row r="106" spans="2:51" s="12" customFormat="1" ht="13.5">
      <c r="B106" s="183"/>
      <c r="D106" s="175" t="s">
        <v>142</v>
      </c>
      <c r="E106" s="184" t="s">
        <v>20</v>
      </c>
      <c r="F106" s="185" t="s">
        <v>165</v>
      </c>
      <c r="H106" s="186">
        <v>69</v>
      </c>
      <c r="I106" s="187"/>
      <c r="L106" s="183"/>
      <c r="M106" s="188"/>
      <c r="N106" s="189"/>
      <c r="O106" s="189"/>
      <c r="P106" s="189"/>
      <c r="Q106" s="189"/>
      <c r="R106" s="189"/>
      <c r="S106" s="189"/>
      <c r="T106" s="190"/>
      <c r="AT106" s="184" t="s">
        <v>142</v>
      </c>
      <c r="AU106" s="184" t="s">
        <v>78</v>
      </c>
      <c r="AV106" s="12" t="s">
        <v>78</v>
      </c>
      <c r="AW106" s="12" t="s">
        <v>35</v>
      </c>
      <c r="AX106" s="12" t="s">
        <v>71</v>
      </c>
      <c r="AY106" s="184" t="s">
        <v>133</v>
      </c>
    </row>
    <row r="107" spans="2:51" s="12" customFormat="1" ht="13.5">
      <c r="B107" s="183"/>
      <c r="D107" s="175" t="s">
        <v>142</v>
      </c>
      <c r="E107" s="184" t="s">
        <v>20</v>
      </c>
      <c r="F107" s="185" t="s">
        <v>166</v>
      </c>
      <c r="H107" s="186">
        <v>5.6</v>
      </c>
      <c r="I107" s="187"/>
      <c r="L107" s="183"/>
      <c r="M107" s="188"/>
      <c r="N107" s="189"/>
      <c r="O107" s="189"/>
      <c r="P107" s="189"/>
      <c r="Q107" s="189"/>
      <c r="R107" s="189"/>
      <c r="S107" s="189"/>
      <c r="T107" s="190"/>
      <c r="AT107" s="184" t="s">
        <v>142</v>
      </c>
      <c r="AU107" s="184" t="s">
        <v>78</v>
      </c>
      <c r="AV107" s="12" t="s">
        <v>78</v>
      </c>
      <c r="AW107" s="12" t="s">
        <v>35</v>
      </c>
      <c r="AX107" s="12" t="s">
        <v>71</v>
      </c>
      <c r="AY107" s="184" t="s">
        <v>133</v>
      </c>
    </row>
    <row r="108" spans="2:51" s="13" customFormat="1" ht="13.5">
      <c r="B108" s="191"/>
      <c r="D108" s="192" t="s">
        <v>142</v>
      </c>
      <c r="E108" s="193" t="s">
        <v>20</v>
      </c>
      <c r="F108" s="194" t="s">
        <v>146</v>
      </c>
      <c r="H108" s="195">
        <v>74.6</v>
      </c>
      <c r="I108" s="196"/>
      <c r="L108" s="191"/>
      <c r="M108" s="197"/>
      <c r="N108" s="198"/>
      <c r="O108" s="198"/>
      <c r="P108" s="198"/>
      <c r="Q108" s="198"/>
      <c r="R108" s="198"/>
      <c r="S108" s="198"/>
      <c r="T108" s="199"/>
      <c r="AT108" s="200" t="s">
        <v>142</v>
      </c>
      <c r="AU108" s="200" t="s">
        <v>78</v>
      </c>
      <c r="AV108" s="13" t="s">
        <v>140</v>
      </c>
      <c r="AW108" s="13" t="s">
        <v>35</v>
      </c>
      <c r="AX108" s="13" t="s">
        <v>22</v>
      </c>
      <c r="AY108" s="200" t="s">
        <v>133</v>
      </c>
    </row>
    <row r="109" spans="2:65" s="1" customFormat="1" ht="22.5" customHeight="1">
      <c r="B109" s="161"/>
      <c r="C109" s="162" t="s">
        <v>167</v>
      </c>
      <c r="D109" s="162" t="s">
        <v>136</v>
      </c>
      <c r="E109" s="163" t="s">
        <v>168</v>
      </c>
      <c r="F109" s="164" t="s">
        <v>169</v>
      </c>
      <c r="G109" s="165" t="s">
        <v>82</v>
      </c>
      <c r="H109" s="166">
        <v>25</v>
      </c>
      <c r="I109" s="167"/>
      <c r="J109" s="168">
        <f>ROUND(I109*H109,2)</f>
        <v>0</v>
      </c>
      <c r="K109" s="164" t="s">
        <v>139</v>
      </c>
      <c r="L109" s="35"/>
      <c r="M109" s="169" t="s">
        <v>20</v>
      </c>
      <c r="N109" s="170" t="s">
        <v>42</v>
      </c>
      <c r="O109" s="36"/>
      <c r="P109" s="171">
        <f>O109*H109</f>
        <v>0</v>
      </c>
      <c r="Q109" s="171">
        <v>0.4417</v>
      </c>
      <c r="R109" s="171">
        <f>Q109*H109</f>
        <v>11.0425</v>
      </c>
      <c r="S109" s="171">
        <v>0</v>
      </c>
      <c r="T109" s="172">
        <f>S109*H109</f>
        <v>0</v>
      </c>
      <c r="AR109" s="18" t="s">
        <v>140</v>
      </c>
      <c r="AT109" s="18" t="s">
        <v>136</v>
      </c>
      <c r="AU109" s="18" t="s">
        <v>78</v>
      </c>
      <c r="AY109" s="18" t="s">
        <v>133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18" t="s">
        <v>22</v>
      </c>
      <c r="BK109" s="173">
        <f>ROUND(I109*H109,2)</f>
        <v>0</v>
      </c>
      <c r="BL109" s="18" t="s">
        <v>140</v>
      </c>
      <c r="BM109" s="18" t="s">
        <v>170</v>
      </c>
    </row>
    <row r="110" spans="2:51" s="11" customFormat="1" ht="13.5">
      <c r="B110" s="174"/>
      <c r="D110" s="175" t="s">
        <v>142</v>
      </c>
      <c r="E110" s="176" t="s">
        <v>20</v>
      </c>
      <c r="F110" s="177" t="s">
        <v>143</v>
      </c>
      <c r="H110" s="178" t="s">
        <v>20</v>
      </c>
      <c r="I110" s="179"/>
      <c r="L110" s="174"/>
      <c r="M110" s="180"/>
      <c r="N110" s="181"/>
      <c r="O110" s="181"/>
      <c r="P110" s="181"/>
      <c r="Q110" s="181"/>
      <c r="R110" s="181"/>
      <c r="S110" s="181"/>
      <c r="T110" s="182"/>
      <c r="AT110" s="178" t="s">
        <v>142</v>
      </c>
      <c r="AU110" s="178" t="s">
        <v>78</v>
      </c>
      <c r="AV110" s="11" t="s">
        <v>22</v>
      </c>
      <c r="AW110" s="11" t="s">
        <v>35</v>
      </c>
      <c r="AX110" s="11" t="s">
        <v>71</v>
      </c>
      <c r="AY110" s="178" t="s">
        <v>133</v>
      </c>
    </row>
    <row r="111" spans="2:51" s="12" customFormat="1" ht="13.5">
      <c r="B111" s="183"/>
      <c r="D111" s="192" t="s">
        <v>142</v>
      </c>
      <c r="E111" s="201" t="s">
        <v>80</v>
      </c>
      <c r="F111" s="202" t="s">
        <v>171</v>
      </c>
      <c r="H111" s="203">
        <v>25</v>
      </c>
      <c r="I111" s="187"/>
      <c r="L111" s="183"/>
      <c r="M111" s="188"/>
      <c r="N111" s="189"/>
      <c r="O111" s="189"/>
      <c r="P111" s="189"/>
      <c r="Q111" s="189"/>
      <c r="R111" s="189"/>
      <c r="S111" s="189"/>
      <c r="T111" s="190"/>
      <c r="AT111" s="184" t="s">
        <v>142</v>
      </c>
      <c r="AU111" s="184" t="s">
        <v>78</v>
      </c>
      <c r="AV111" s="12" t="s">
        <v>78</v>
      </c>
      <c r="AW111" s="12" t="s">
        <v>35</v>
      </c>
      <c r="AX111" s="12" t="s">
        <v>22</v>
      </c>
      <c r="AY111" s="184" t="s">
        <v>133</v>
      </c>
    </row>
    <row r="112" spans="2:65" s="1" customFormat="1" ht="22.5" customHeight="1">
      <c r="B112" s="161"/>
      <c r="C112" s="205" t="s">
        <v>134</v>
      </c>
      <c r="D112" s="205" t="s">
        <v>172</v>
      </c>
      <c r="E112" s="206" t="s">
        <v>173</v>
      </c>
      <c r="F112" s="207" t="s">
        <v>174</v>
      </c>
      <c r="G112" s="208" t="s">
        <v>82</v>
      </c>
      <c r="H112" s="209">
        <v>2</v>
      </c>
      <c r="I112" s="210"/>
      <c r="J112" s="211">
        <f>ROUND(I112*H112,2)</f>
        <v>0</v>
      </c>
      <c r="K112" s="207" t="s">
        <v>20</v>
      </c>
      <c r="L112" s="212"/>
      <c r="M112" s="213" t="s">
        <v>20</v>
      </c>
      <c r="N112" s="214" t="s">
        <v>42</v>
      </c>
      <c r="O112" s="36"/>
      <c r="P112" s="171">
        <f>O112*H112</f>
        <v>0</v>
      </c>
      <c r="Q112" s="171">
        <v>0.0137</v>
      </c>
      <c r="R112" s="171">
        <f>Q112*H112</f>
        <v>0.0274</v>
      </c>
      <c r="S112" s="171">
        <v>0</v>
      </c>
      <c r="T112" s="172">
        <f>S112*H112</f>
        <v>0</v>
      </c>
      <c r="AR112" s="18" t="s">
        <v>175</v>
      </c>
      <c r="AT112" s="18" t="s">
        <v>172</v>
      </c>
      <c r="AU112" s="18" t="s">
        <v>78</v>
      </c>
      <c r="AY112" s="18" t="s">
        <v>133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18" t="s">
        <v>22</v>
      </c>
      <c r="BK112" s="173">
        <f>ROUND(I112*H112,2)</f>
        <v>0</v>
      </c>
      <c r="BL112" s="18" t="s">
        <v>140</v>
      </c>
      <c r="BM112" s="18" t="s">
        <v>176</v>
      </c>
    </row>
    <row r="113" spans="2:51" s="11" customFormat="1" ht="13.5">
      <c r="B113" s="174"/>
      <c r="D113" s="175" t="s">
        <v>142</v>
      </c>
      <c r="E113" s="176" t="s">
        <v>20</v>
      </c>
      <c r="F113" s="177" t="s">
        <v>143</v>
      </c>
      <c r="H113" s="178" t="s">
        <v>20</v>
      </c>
      <c r="I113" s="179"/>
      <c r="L113" s="174"/>
      <c r="M113" s="180"/>
      <c r="N113" s="181"/>
      <c r="O113" s="181"/>
      <c r="P113" s="181"/>
      <c r="Q113" s="181"/>
      <c r="R113" s="181"/>
      <c r="S113" s="181"/>
      <c r="T113" s="182"/>
      <c r="AT113" s="178" t="s">
        <v>142</v>
      </c>
      <c r="AU113" s="178" t="s">
        <v>78</v>
      </c>
      <c r="AV113" s="11" t="s">
        <v>22</v>
      </c>
      <c r="AW113" s="11" t="s">
        <v>35</v>
      </c>
      <c r="AX113" s="11" t="s">
        <v>71</v>
      </c>
      <c r="AY113" s="178" t="s">
        <v>133</v>
      </c>
    </row>
    <row r="114" spans="2:51" s="12" customFormat="1" ht="13.5">
      <c r="B114" s="183"/>
      <c r="D114" s="192" t="s">
        <v>142</v>
      </c>
      <c r="E114" s="201" t="s">
        <v>20</v>
      </c>
      <c r="F114" s="202" t="s">
        <v>78</v>
      </c>
      <c r="H114" s="203">
        <v>2</v>
      </c>
      <c r="I114" s="187"/>
      <c r="L114" s="183"/>
      <c r="M114" s="188"/>
      <c r="N114" s="189"/>
      <c r="O114" s="189"/>
      <c r="P114" s="189"/>
      <c r="Q114" s="189"/>
      <c r="R114" s="189"/>
      <c r="S114" s="189"/>
      <c r="T114" s="190"/>
      <c r="AT114" s="184" t="s">
        <v>142</v>
      </c>
      <c r="AU114" s="184" t="s">
        <v>78</v>
      </c>
      <c r="AV114" s="12" t="s">
        <v>78</v>
      </c>
      <c r="AW114" s="12" t="s">
        <v>35</v>
      </c>
      <c r="AX114" s="12" t="s">
        <v>22</v>
      </c>
      <c r="AY114" s="184" t="s">
        <v>133</v>
      </c>
    </row>
    <row r="115" spans="2:65" s="1" customFormat="1" ht="22.5" customHeight="1">
      <c r="B115" s="161"/>
      <c r="C115" s="205" t="s">
        <v>177</v>
      </c>
      <c r="D115" s="205" t="s">
        <v>172</v>
      </c>
      <c r="E115" s="206" t="s">
        <v>178</v>
      </c>
      <c r="F115" s="207" t="s">
        <v>179</v>
      </c>
      <c r="G115" s="208" t="s">
        <v>82</v>
      </c>
      <c r="H115" s="209">
        <v>23</v>
      </c>
      <c r="I115" s="210"/>
      <c r="J115" s="211">
        <f>ROUND(I115*H115,2)</f>
        <v>0</v>
      </c>
      <c r="K115" s="207" t="s">
        <v>20</v>
      </c>
      <c r="L115" s="212"/>
      <c r="M115" s="213" t="s">
        <v>20</v>
      </c>
      <c r="N115" s="214" t="s">
        <v>42</v>
      </c>
      <c r="O115" s="36"/>
      <c r="P115" s="171">
        <f>O115*H115</f>
        <v>0</v>
      </c>
      <c r="Q115" s="171">
        <v>0.0138</v>
      </c>
      <c r="R115" s="171">
        <f>Q115*H115</f>
        <v>0.3174</v>
      </c>
      <c r="S115" s="171">
        <v>0</v>
      </c>
      <c r="T115" s="172">
        <f>S115*H115</f>
        <v>0</v>
      </c>
      <c r="AR115" s="18" t="s">
        <v>175</v>
      </c>
      <c r="AT115" s="18" t="s">
        <v>172</v>
      </c>
      <c r="AU115" s="18" t="s">
        <v>78</v>
      </c>
      <c r="AY115" s="18" t="s">
        <v>133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18" t="s">
        <v>22</v>
      </c>
      <c r="BK115" s="173">
        <f>ROUND(I115*H115,2)</f>
        <v>0</v>
      </c>
      <c r="BL115" s="18" t="s">
        <v>140</v>
      </c>
      <c r="BM115" s="18" t="s">
        <v>180</v>
      </c>
    </row>
    <row r="116" spans="2:51" s="11" customFormat="1" ht="13.5">
      <c r="B116" s="174"/>
      <c r="D116" s="175" t="s">
        <v>142</v>
      </c>
      <c r="E116" s="176" t="s">
        <v>20</v>
      </c>
      <c r="F116" s="177" t="s">
        <v>143</v>
      </c>
      <c r="H116" s="178" t="s">
        <v>20</v>
      </c>
      <c r="I116" s="179"/>
      <c r="L116" s="174"/>
      <c r="M116" s="180"/>
      <c r="N116" s="181"/>
      <c r="O116" s="181"/>
      <c r="P116" s="181"/>
      <c r="Q116" s="181"/>
      <c r="R116" s="181"/>
      <c r="S116" s="181"/>
      <c r="T116" s="182"/>
      <c r="AT116" s="178" t="s">
        <v>142</v>
      </c>
      <c r="AU116" s="178" t="s">
        <v>78</v>
      </c>
      <c r="AV116" s="11" t="s">
        <v>22</v>
      </c>
      <c r="AW116" s="11" t="s">
        <v>35</v>
      </c>
      <c r="AX116" s="11" t="s">
        <v>71</v>
      </c>
      <c r="AY116" s="178" t="s">
        <v>133</v>
      </c>
    </row>
    <row r="117" spans="2:51" s="12" customFormat="1" ht="13.5">
      <c r="B117" s="183"/>
      <c r="D117" s="175" t="s">
        <v>142</v>
      </c>
      <c r="E117" s="184" t="s">
        <v>20</v>
      </c>
      <c r="F117" s="185" t="s">
        <v>181</v>
      </c>
      <c r="H117" s="186">
        <v>23</v>
      </c>
      <c r="I117" s="187"/>
      <c r="L117" s="183"/>
      <c r="M117" s="188"/>
      <c r="N117" s="189"/>
      <c r="O117" s="189"/>
      <c r="P117" s="189"/>
      <c r="Q117" s="189"/>
      <c r="R117" s="189"/>
      <c r="S117" s="189"/>
      <c r="T117" s="190"/>
      <c r="AT117" s="184" t="s">
        <v>142</v>
      </c>
      <c r="AU117" s="184" t="s">
        <v>78</v>
      </c>
      <c r="AV117" s="12" t="s">
        <v>78</v>
      </c>
      <c r="AW117" s="12" t="s">
        <v>35</v>
      </c>
      <c r="AX117" s="12" t="s">
        <v>22</v>
      </c>
      <c r="AY117" s="184" t="s">
        <v>133</v>
      </c>
    </row>
    <row r="118" spans="2:63" s="10" customFormat="1" ht="29.25" customHeight="1">
      <c r="B118" s="147"/>
      <c r="D118" s="158" t="s">
        <v>70</v>
      </c>
      <c r="E118" s="159" t="s">
        <v>182</v>
      </c>
      <c r="F118" s="159" t="s">
        <v>183</v>
      </c>
      <c r="I118" s="150"/>
      <c r="J118" s="160">
        <f>BK118</f>
        <v>0</v>
      </c>
      <c r="L118" s="147"/>
      <c r="M118" s="152"/>
      <c r="N118" s="153"/>
      <c r="O118" s="153"/>
      <c r="P118" s="154">
        <f>SUM(P119:P133)</f>
        <v>0</v>
      </c>
      <c r="Q118" s="153"/>
      <c r="R118" s="154">
        <f>SUM(R119:R133)</f>
        <v>0.0148</v>
      </c>
      <c r="S118" s="153"/>
      <c r="T118" s="155">
        <f>SUM(T119:T133)</f>
        <v>3.3896</v>
      </c>
      <c r="AR118" s="148" t="s">
        <v>22</v>
      </c>
      <c r="AT118" s="156" t="s">
        <v>70</v>
      </c>
      <c r="AU118" s="156" t="s">
        <v>22</v>
      </c>
      <c r="AY118" s="148" t="s">
        <v>133</v>
      </c>
      <c r="BK118" s="157">
        <f>SUM(BK119:BK133)</f>
        <v>0</v>
      </c>
    </row>
    <row r="119" spans="2:65" s="1" customFormat="1" ht="22.5" customHeight="1">
      <c r="B119" s="161"/>
      <c r="C119" s="162" t="s">
        <v>175</v>
      </c>
      <c r="D119" s="162" t="s">
        <v>136</v>
      </c>
      <c r="E119" s="163" t="s">
        <v>184</v>
      </c>
      <c r="F119" s="164" t="s">
        <v>185</v>
      </c>
      <c r="G119" s="165" t="s">
        <v>86</v>
      </c>
      <c r="H119" s="166">
        <v>1480</v>
      </c>
      <c r="I119" s="167"/>
      <c r="J119" s="168">
        <f>ROUND(I119*H119,2)</f>
        <v>0</v>
      </c>
      <c r="K119" s="164" t="s">
        <v>139</v>
      </c>
      <c r="L119" s="35"/>
      <c r="M119" s="169" t="s">
        <v>20</v>
      </c>
      <c r="N119" s="170" t="s">
        <v>42</v>
      </c>
      <c r="O119" s="36"/>
      <c r="P119" s="171">
        <f>O119*H119</f>
        <v>0</v>
      </c>
      <c r="Q119" s="171">
        <v>1E-05</v>
      </c>
      <c r="R119" s="171">
        <f>Q119*H119</f>
        <v>0.0148</v>
      </c>
      <c r="S119" s="171">
        <v>0</v>
      </c>
      <c r="T119" s="172">
        <f>S119*H119</f>
        <v>0</v>
      </c>
      <c r="AR119" s="18" t="s">
        <v>140</v>
      </c>
      <c r="AT119" s="18" t="s">
        <v>136</v>
      </c>
      <c r="AU119" s="18" t="s">
        <v>78</v>
      </c>
      <c r="AY119" s="18" t="s">
        <v>133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18" t="s">
        <v>22</v>
      </c>
      <c r="BK119" s="173">
        <f>ROUND(I119*H119,2)</f>
        <v>0</v>
      </c>
      <c r="BL119" s="18" t="s">
        <v>140</v>
      </c>
      <c r="BM119" s="18" t="s">
        <v>186</v>
      </c>
    </row>
    <row r="120" spans="2:51" s="11" customFormat="1" ht="13.5">
      <c r="B120" s="174"/>
      <c r="D120" s="175" t="s">
        <v>142</v>
      </c>
      <c r="E120" s="176" t="s">
        <v>20</v>
      </c>
      <c r="F120" s="177" t="s">
        <v>187</v>
      </c>
      <c r="H120" s="178" t="s">
        <v>20</v>
      </c>
      <c r="I120" s="179"/>
      <c r="L120" s="174"/>
      <c r="M120" s="180"/>
      <c r="N120" s="181"/>
      <c r="O120" s="181"/>
      <c r="P120" s="181"/>
      <c r="Q120" s="181"/>
      <c r="R120" s="181"/>
      <c r="S120" s="181"/>
      <c r="T120" s="182"/>
      <c r="AT120" s="178" t="s">
        <v>142</v>
      </c>
      <c r="AU120" s="178" t="s">
        <v>78</v>
      </c>
      <c r="AV120" s="11" t="s">
        <v>22</v>
      </c>
      <c r="AW120" s="11" t="s">
        <v>35</v>
      </c>
      <c r="AX120" s="11" t="s">
        <v>71</v>
      </c>
      <c r="AY120" s="178" t="s">
        <v>133</v>
      </c>
    </row>
    <row r="121" spans="2:51" s="12" customFormat="1" ht="13.5">
      <c r="B121" s="183"/>
      <c r="D121" s="175" t="s">
        <v>142</v>
      </c>
      <c r="E121" s="184" t="s">
        <v>20</v>
      </c>
      <c r="F121" s="185" t="s">
        <v>188</v>
      </c>
      <c r="H121" s="186">
        <v>230</v>
      </c>
      <c r="I121" s="187"/>
      <c r="L121" s="183"/>
      <c r="M121" s="188"/>
      <c r="N121" s="189"/>
      <c r="O121" s="189"/>
      <c r="P121" s="189"/>
      <c r="Q121" s="189"/>
      <c r="R121" s="189"/>
      <c r="S121" s="189"/>
      <c r="T121" s="190"/>
      <c r="AT121" s="184" t="s">
        <v>142</v>
      </c>
      <c r="AU121" s="184" t="s">
        <v>78</v>
      </c>
      <c r="AV121" s="12" t="s">
        <v>78</v>
      </c>
      <c r="AW121" s="12" t="s">
        <v>35</v>
      </c>
      <c r="AX121" s="12" t="s">
        <v>71</v>
      </c>
      <c r="AY121" s="184" t="s">
        <v>133</v>
      </c>
    </row>
    <row r="122" spans="2:51" s="12" customFormat="1" ht="13.5">
      <c r="B122" s="183"/>
      <c r="D122" s="175" t="s">
        <v>142</v>
      </c>
      <c r="E122" s="184" t="s">
        <v>20</v>
      </c>
      <c r="F122" s="185" t="s">
        <v>189</v>
      </c>
      <c r="H122" s="186">
        <v>230</v>
      </c>
      <c r="I122" s="187"/>
      <c r="L122" s="183"/>
      <c r="M122" s="188"/>
      <c r="N122" s="189"/>
      <c r="O122" s="189"/>
      <c r="P122" s="189"/>
      <c r="Q122" s="189"/>
      <c r="R122" s="189"/>
      <c r="S122" s="189"/>
      <c r="T122" s="190"/>
      <c r="AT122" s="184" t="s">
        <v>142</v>
      </c>
      <c r="AU122" s="184" t="s">
        <v>78</v>
      </c>
      <c r="AV122" s="12" t="s">
        <v>78</v>
      </c>
      <c r="AW122" s="12" t="s">
        <v>35</v>
      </c>
      <c r="AX122" s="12" t="s">
        <v>71</v>
      </c>
      <c r="AY122" s="184" t="s">
        <v>133</v>
      </c>
    </row>
    <row r="123" spans="2:51" s="12" customFormat="1" ht="13.5">
      <c r="B123" s="183"/>
      <c r="D123" s="175" t="s">
        <v>142</v>
      </c>
      <c r="E123" s="184" t="s">
        <v>20</v>
      </c>
      <c r="F123" s="185" t="s">
        <v>190</v>
      </c>
      <c r="H123" s="186">
        <v>230</v>
      </c>
      <c r="I123" s="187"/>
      <c r="L123" s="183"/>
      <c r="M123" s="188"/>
      <c r="N123" s="189"/>
      <c r="O123" s="189"/>
      <c r="P123" s="189"/>
      <c r="Q123" s="189"/>
      <c r="R123" s="189"/>
      <c r="S123" s="189"/>
      <c r="T123" s="190"/>
      <c r="AT123" s="184" t="s">
        <v>142</v>
      </c>
      <c r="AU123" s="184" t="s">
        <v>78</v>
      </c>
      <c r="AV123" s="12" t="s">
        <v>78</v>
      </c>
      <c r="AW123" s="12" t="s">
        <v>35</v>
      </c>
      <c r="AX123" s="12" t="s">
        <v>71</v>
      </c>
      <c r="AY123" s="184" t="s">
        <v>133</v>
      </c>
    </row>
    <row r="124" spans="2:51" s="12" customFormat="1" ht="13.5">
      <c r="B124" s="183"/>
      <c r="D124" s="175" t="s">
        <v>142</v>
      </c>
      <c r="E124" s="184" t="s">
        <v>20</v>
      </c>
      <c r="F124" s="185" t="s">
        <v>191</v>
      </c>
      <c r="H124" s="186">
        <v>350</v>
      </c>
      <c r="I124" s="187"/>
      <c r="L124" s="183"/>
      <c r="M124" s="188"/>
      <c r="N124" s="189"/>
      <c r="O124" s="189"/>
      <c r="P124" s="189"/>
      <c r="Q124" s="189"/>
      <c r="R124" s="189"/>
      <c r="S124" s="189"/>
      <c r="T124" s="190"/>
      <c r="AT124" s="184" t="s">
        <v>142</v>
      </c>
      <c r="AU124" s="184" t="s">
        <v>78</v>
      </c>
      <c r="AV124" s="12" t="s">
        <v>78</v>
      </c>
      <c r="AW124" s="12" t="s">
        <v>35</v>
      </c>
      <c r="AX124" s="12" t="s">
        <v>71</v>
      </c>
      <c r="AY124" s="184" t="s">
        <v>133</v>
      </c>
    </row>
    <row r="125" spans="2:51" s="14" customFormat="1" ht="13.5">
      <c r="B125" s="215"/>
      <c r="D125" s="175" t="s">
        <v>142</v>
      </c>
      <c r="E125" s="216" t="s">
        <v>20</v>
      </c>
      <c r="F125" s="217" t="s">
        <v>192</v>
      </c>
      <c r="H125" s="218">
        <v>1040</v>
      </c>
      <c r="I125" s="219"/>
      <c r="L125" s="215"/>
      <c r="M125" s="220"/>
      <c r="N125" s="221"/>
      <c r="O125" s="221"/>
      <c r="P125" s="221"/>
      <c r="Q125" s="221"/>
      <c r="R125" s="221"/>
      <c r="S125" s="221"/>
      <c r="T125" s="222"/>
      <c r="AT125" s="216" t="s">
        <v>142</v>
      </c>
      <c r="AU125" s="216" t="s">
        <v>78</v>
      </c>
      <c r="AV125" s="14" t="s">
        <v>151</v>
      </c>
      <c r="AW125" s="14" t="s">
        <v>35</v>
      </c>
      <c r="AX125" s="14" t="s">
        <v>71</v>
      </c>
      <c r="AY125" s="216" t="s">
        <v>133</v>
      </c>
    </row>
    <row r="126" spans="2:51" s="12" customFormat="1" ht="13.5">
      <c r="B126" s="183"/>
      <c r="D126" s="175" t="s">
        <v>142</v>
      </c>
      <c r="E126" s="184" t="s">
        <v>20</v>
      </c>
      <c r="F126" s="185" t="s">
        <v>193</v>
      </c>
      <c r="H126" s="186">
        <v>440</v>
      </c>
      <c r="I126" s="187"/>
      <c r="L126" s="183"/>
      <c r="M126" s="188"/>
      <c r="N126" s="189"/>
      <c r="O126" s="189"/>
      <c r="P126" s="189"/>
      <c r="Q126" s="189"/>
      <c r="R126" s="189"/>
      <c r="S126" s="189"/>
      <c r="T126" s="190"/>
      <c r="AT126" s="184" t="s">
        <v>142</v>
      </c>
      <c r="AU126" s="184" t="s">
        <v>78</v>
      </c>
      <c r="AV126" s="12" t="s">
        <v>78</v>
      </c>
      <c r="AW126" s="12" t="s">
        <v>35</v>
      </c>
      <c r="AX126" s="12" t="s">
        <v>71</v>
      </c>
      <c r="AY126" s="184" t="s">
        <v>133</v>
      </c>
    </row>
    <row r="127" spans="2:51" s="14" customFormat="1" ht="13.5">
      <c r="B127" s="215"/>
      <c r="D127" s="175" t="s">
        <v>142</v>
      </c>
      <c r="E127" s="216" t="s">
        <v>20</v>
      </c>
      <c r="F127" s="217" t="s">
        <v>194</v>
      </c>
      <c r="H127" s="218">
        <v>440</v>
      </c>
      <c r="I127" s="219"/>
      <c r="L127" s="215"/>
      <c r="M127" s="220"/>
      <c r="N127" s="221"/>
      <c r="O127" s="221"/>
      <c r="P127" s="221"/>
      <c r="Q127" s="221"/>
      <c r="R127" s="221"/>
      <c r="S127" s="221"/>
      <c r="T127" s="222"/>
      <c r="AT127" s="216" t="s">
        <v>142</v>
      </c>
      <c r="AU127" s="216" t="s">
        <v>78</v>
      </c>
      <c r="AV127" s="14" t="s">
        <v>151</v>
      </c>
      <c r="AW127" s="14" t="s">
        <v>35</v>
      </c>
      <c r="AX127" s="14" t="s">
        <v>71</v>
      </c>
      <c r="AY127" s="216" t="s">
        <v>133</v>
      </c>
    </row>
    <row r="128" spans="2:51" s="13" customFormat="1" ht="13.5">
      <c r="B128" s="191"/>
      <c r="D128" s="192" t="s">
        <v>142</v>
      </c>
      <c r="E128" s="193" t="s">
        <v>20</v>
      </c>
      <c r="F128" s="194" t="s">
        <v>146</v>
      </c>
      <c r="H128" s="195">
        <v>1480</v>
      </c>
      <c r="I128" s="196"/>
      <c r="L128" s="191"/>
      <c r="M128" s="197"/>
      <c r="N128" s="198"/>
      <c r="O128" s="198"/>
      <c r="P128" s="198"/>
      <c r="Q128" s="198"/>
      <c r="R128" s="198"/>
      <c r="S128" s="198"/>
      <c r="T128" s="199"/>
      <c r="AT128" s="200" t="s">
        <v>142</v>
      </c>
      <c r="AU128" s="200" t="s">
        <v>78</v>
      </c>
      <c r="AV128" s="13" t="s">
        <v>140</v>
      </c>
      <c r="AW128" s="13" t="s">
        <v>35</v>
      </c>
      <c r="AX128" s="13" t="s">
        <v>22</v>
      </c>
      <c r="AY128" s="200" t="s">
        <v>133</v>
      </c>
    </row>
    <row r="129" spans="2:65" s="1" customFormat="1" ht="22.5" customHeight="1">
      <c r="B129" s="161"/>
      <c r="C129" s="162" t="s">
        <v>182</v>
      </c>
      <c r="D129" s="162" t="s">
        <v>136</v>
      </c>
      <c r="E129" s="163" t="s">
        <v>195</v>
      </c>
      <c r="F129" s="164" t="s">
        <v>196</v>
      </c>
      <c r="G129" s="165" t="s">
        <v>86</v>
      </c>
      <c r="H129" s="166">
        <v>44.6</v>
      </c>
      <c r="I129" s="167"/>
      <c r="J129" s="168">
        <f>ROUND(I129*H129,2)</f>
        <v>0</v>
      </c>
      <c r="K129" s="164" t="s">
        <v>139</v>
      </c>
      <c r="L129" s="35"/>
      <c r="M129" s="169" t="s">
        <v>20</v>
      </c>
      <c r="N129" s="170" t="s">
        <v>42</v>
      </c>
      <c r="O129" s="36"/>
      <c r="P129" s="171">
        <f>O129*H129</f>
        <v>0</v>
      </c>
      <c r="Q129" s="171">
        <v>0</v>
      </c>
      <c r="R129" s="171">
        <f>Q129*H129</f>
        <v>0</v>
      </c>
      <c r="S129" s="171">
        <v>0.076</v>
      </c>
      <c r="T129" s="172">
        <f>S129*H129</f>
        <v>3.3896</v>
      </c>
      <c r="AR129" s="18" t="s">
        <v>140</v>
      </c>
      <c r="AT129" s="18" t="s">
        <v>136</v>
      </c>
      <c r="AU129" s="18" t="s">
        <v>78</v>
      </c>
      <c r="AY129" s="18" t="s">
        <v>133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18" t="s">
        <v>22</v>
      </c>
      <c r="BK129" s="173">
        <f>ROUND(I129*H129,2)</f>
        <v>0</v>
      </c>
      <c r="BL129" s="18" t="s">
        <v>140</v>
      </c>
      <c r="BM129" s="18" t="s">
        <v>197</v>
      </c>
    </row>
    <row r="130" spans="2:51" s="11" customFormat="1" ht="13.5">
      <c r="B130" s="174"/>
      <c r="D130" s="175" t="s">
        <v>142</v>
      </c>
      <c r="E130" s="176" t="s">
        <v>20</v>
      </c>
      <c r="F130" s="177" t="s">
        <v>143</v>
      </c>
      <c r="H130" s="178" t="s">
        <v>20</v>
      </c>
      <c r="I130" s="179"/>
      <c r="L130" s="174"/>
      <c r="M130" s="180"/>
      <c r="N130" s="181"/>
      <c r="O130" s="181"/>
      <c r="P130" s="181"/>
      <c r="Q130" s="181"/>
      <c r="R130" s="181"/>
      <c r="S130" s="181"/>
      <c r="T130" s="182"/>
      <c r="AT130" s="178" t="s">
        <v>142</v>
      </c>
      <c r="AU130" s="178" t="s">
        <v>78</v>
      </c>
      <c r="AV130" s="11" t="s">
        <v>22</v>
      </c>
      <c r="AW130" s="11" t="s">
        <v>35</v>
      </c>
      <c r="AX130" s="11" t="s">
        <v>71</v>
      </c>
      <c r="AY130" s="178" t="s">
        <v>133</v>
      </c>
    </row>
    <row r="131" spans="2:51" s="12" customFormat="1" ht="13.5">
      <c r="B131" s="183"/>
      <c r="D131" s="175" t="s">
        <v>142</v>
      </c>
      <c r="E131" s="184" t="s">
        <v>20</v>
      </c>
      <c r="F131" s="185" t="s">
        <v>198</v>
      </c>
      <c r="H131" s="186">
        <v>41.4</v>
      </c>
      <c r="I131" s="187"/>
      <c r="L131" s="183"/>
      <c r="M131" s="188"/>
      <c r="N131" s="189"/>
      <c r="O131" s="189"/>
      <c r="P131" s="189"/>
      <c r="Q131" s="189"/>
      <c r="R131" s="189"/>
      <c r="S131" s="189"/>
      <c r="T131" s="190"/>
      <c r="AT131" s="184" t="s">
        <v>142</v>
      </c>
      <c r="AU131" s="184" t="s">
        <v>78</v>
      </c>
      <c r="AV131" s="12" t="s">
        <v>78</v>
      </c>
      <c r="AW131" s="12" t="s">
        <v>35</v>
      </c>
      <c r="AX131" s="12" t="s">
        <v>71</v>
      </c>
      <c r="AY131" s="184" t="s">
        <v>133</v>
      </c>
    </row>
    <row r="132" spans="2:51" s="12" customFormat="1" ht="13.5">
      <c r="B132" s="183"/>
      <c r="D132" s="175" t="s">
        <v>142</v>
      </c>
      <c r="E132" s="184" t="s">
        <v>20</v>
      </c>
      <c r="F132" s="185" t="s">
        <v>199</v>
      </c>
      <c r="H132" s="186">
        <v>3.2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142</v>
      </c>
      <c r="AU132" s="184" t="s">
        <v>78</v>
      </c>
      <c r="AV132" s="12" t="s">
        <v>78</v>
      </c>
      <c r="AW132" s="12" t="s">
        <v>35</v>
      </c>
      <c r="AX132" s="12" t="s">
        <v>71</v>
      </c>
      <c r="AY132" s="184" t="s">
        <v>133</v>
      </c>
    </row>
    <row r="133" spans="2:51" s="13" customFormat="1" ht="13.5">
      <c r="B133" s="191"/>
      <c r="D133" s="175" t="s">
        <v>142</v>
      </c>
      <c r="E133" s="223" t="s">
        <v>20</v>
      </c>
      <c r="F133" s="224" t="s">
        <v>146</v>
      </c>
      <c r="H133" s="225">
        <v>44.6</v>
      </c>
      <c r="I133" s="196"/>
      <c r="L133" s="191"/>
      <c r="M133" s="197"/>
      <c r="N133" s="198"/>
      <c r="O133" s="198"/>
      <c r="P133" s="198"/>
      <c r="Q133" s="198"/>
      <c r="R133" s="198"/>
      <c r="S133" s="198"/>
      <c r="T133" s="199"/>
      <c r="AT133" s="200" t="s">
        <v>142</v>
      </c>
      <c r="AU133" s="200" t="s">
        <v>78</v>
      </c>
      <c r="AV133" s="13" t="s">
        <v>140</v>
      </c>
      <c r="AW133" s="13" t="s">
        <v>35</v>
      </c>
      <c r="AX133" s="13" t="s">
        <v>22</v>
      </c>
      <c r="AY133" s="200" t="s">
        <v>133</v>
      </c>
    </row>
    <row r="134" spans="2:63" s="10" customFormat="1" ht="29.25" customHeight="1">
      <c r="B134" s="147"/>
      <c r="D134" s="158" t="s">
        <v>70</v>
      </c>
      <c r="E134" s="159" t="s">
        <v>200</v>
      </c>
      <c r="F134" s="159" t="s">
        <v>201</v>
      </c>
      <c r="I134" s="150"/>
      <c r="J134" s="160">
        <f>BK134</f>
        <v>0</v>
      </c>
      <c r="L134" s="147"/>
      <c r="M134" s="152"/>
      <c r="N134" s="153"/>
      <c r="O134" s="153"/>
      <c r="P134" s="154">
        <f>SUM(P135:P138)</f>
        <v>0</v>
      </c>
      <c r="Q134" s="153"/>
      <c r="R134" s="154">
        <f>SUM(R135:R138)</f>
        <v>0</v>
      </c>
      <c r="S134" s="153"/>
      <c r="T134" s="155">
        <f>SUM(T135:T138)</f>
        <v>0</v>
      </c>
      <c r="AR134" s="148" t="s">
        <v>22</v>
      </c>
      <c r="AT134" s="156" t="s">
        <v>70</v>
      </c>
      <c r="AU134" s="156" t="s">
        <v>22</v>
      </c>
      <c r="AY134" s="148" t="s">
        <v>133</v>
      </c>
      <c r="BK134" s="157">
        <f>SUM(BK135:BK138)</f>
        <v>0</v>
      </c>
    </row>
    <row r="135" spans="2:65" s="1" customFormat="1" ht="22.5" customHeight="1">
      <c r="B135" s="161"/>
      <c r="C135" s="162" t="s">
        <v>27</v>
      </c>
      <c r="D135" s="162" t="s">
        <v>136</v>
      </c>
      <c r="E135" s="163" t="s">
        <v>202</v>
      </c>
      <c r="F135" s="164" t="s">
        <v>203</v>
      </c>
      <c r="G135" s="165" t="s">
        <v>204</v>
      </c>
      <c r="H135" s="166">
        <v>4.103</v>
      </c>
      <c r="I135" s="167"/>
      <c r="J135" s="168">
        <f>ROUND(I135*H135,2)</f>
        <v>0</v>
      </c>
      <c r="K135" s="164" t="s">
        <v>139</v>
      </c>
      <c r="L135" s="35"/>
      <c r="M135" s="169" t="s">
        <v>20</v>
      </c>
      <c r="N135" s="170" t="s">
        <v>42</v>
      </c>
      <c r="O135" s="36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AR135" s="18" t="s">
        <v>140</v>
      </c>
      <c r="AT135" s="18" t="s">
        <v>136</v>
      </c>
      <c r="AU135" s="18" t="s">
        <v>78</v>
      </c>
      <c r="AY135" s="18" t="s">
        <v>133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18" t="s">
        <v>22</v>
      </c>
      <c r="BK135" s="173">
        <f>ROUND(I135*H135,2)</f>
        <v>0</v>
      </c>
      <c r="BL135" s="18" t="s">
        <v>140</v>
      </c>
      <c r="BM135" s="18" t="s">
        <v>205</v>
      </c>
    </row>
    <row r="136" spans="2:65" s="1" customFormat="1" ht="22.5" customHeight="1">
      <c r="B136" s="161"/>
      <c r="C136" s="162" t="s">
        <v>206</v>
      </c>
      <c r="D136" s="162" t="s">
        <v>136</v>
      </c>
      <c r="E136" s="163" t="s">
        <v>207</v>
      </c>
      <c r="F136" s="164" t="s">
        <v>208</v>
      </c>
      <c r="G136" s="165" t="s">
        <v>204</v>
      </c>
      <c r="H136" s="166">
        <v>4.103</v>
      </c>
      <c r="I136" s="167"/>
      <c r="J136" s="168">
        <f>ROUND(I136*H136,2)</f>
        <v>0</v>
      </c>
      <c r="K136" s="164" t="s">
        <v>139</v>
      </c>
      <c r="L136" s="35"/>
      <c r="M136" s="169" t="s">
        <v>20</v>
      </c>
      <c r="N136" s="170" t="s">
        <v>42</v>
      </c>
      <c r="O136" s="36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AR136" s="18" t="s">
        <v>140</v>
      </c>
      <c r="AT136" s="18" t="s">
        <v>136</v>
      </c>
      <c r="AU136" s="18" t="s">
        <v>78</v>
      </c>
      <c r="AY136" s="18" t="s">
        <v>133</v>
      </c>
      <c r="BE136" s="173">
        <f>IF(N136="základní",J136,0)</f>
        <v>0</v>
      </c>
      <c r="BF136" s="173">
        <f>IF(N136="snížená",J136,0)</f>
        <v>0</v>
      </c>
      <c r="BG136" s="173">
        <f>IF(N136="zákl. přenesená",J136,0)</f>
        <v>0</v>
      </c>
      <c r="BH136" s="173">
        <f>IF(N136="sníž. přenesená",J136,0)</f>
        <v>0</v>
      </c>
      <c r="BI136" s="173">
        <f>IF(N136="nulová",J136,0)</f>
        <v>0</v>
      </c>
      <c r="BJ136" s="18" t="s">
        <v>22</v>
      </c>
      <c r="BK136" s="173">
        <f>ROUND(I136*H136,2)</f>
        <v>0</v>
      </c>
      <c r="BL136" s="18" t="s">
        <v>140</v>
      </c>
      <c r="BM136" s="18" t="s">
        <v>209</v>
      </c>
    </row>
    <row r="137" spans="2:65" s="1" customFormat="1" ht="22.5" customHeight="1">
      <c r="B137" s="161"/>
      <c r="C137" s="162" t="s">
        <v>210</v>
      </c>
      <c r="D137" s="162" t="s">
        <v>136</v>
      </c>
      <c r="E137" s="163" t="s">
        <v>211</v>
      </c>
      <c r="F137" s="164" t="s">
        <v>212</v>
      </c>
      <c r="G137" s="165" t="s">
        <v>204</v>
      </c>
      <c r="H137" s="166">
        <v>4.103</v>
      </c>
      <c r="I137" s="167"/>
      <c r="J137" s="168">
        <f>ROUND(I137*H137,2)</f>
        <v>0</v>
      </c>
      <c r="K137" s="164" t="s">
        <v>139</v>
      </c>
      <c r="L137" s="35"/>
      <c r="M137" s="169" t="s">
        <v>20</v>
      </c>
      <c r="N137" s="170" t="s">
        <v>42</v>
      </c>
      <c r="O137" s="36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AR137" s="18" t="s">
        <v>140</v>
      </c>
      <c r="AT137" s="18" t="s">
        <v>136</v>
      </c>
      <c r="AU137" s="18" t="s">
        <v>78</v>
      </c>
      <c r="AY137" s="18" t="s">
        <v>133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8" t="s">
        <v>22</v>
      </c>
      <c r="BK137" s="173">
        <f>ROUND(I137*H137,2)</f>
        <v>0</v>
      </c>
      <c r="BL137" s="18" t="s">
        <v>140</v>
      </c>
      <c r="BM137" s="18" t="s">
        <v>213</v>
      </c>
    </row>
    <row r="138" spans="2:65" s="1" customFormat="1" ht="22.5" customHeight="1">
      <c r="B138" s="161"/>
      <c r="C138" s="162" t="s">
        <v>214</v>
      </c>
      <c r="D138" s="162" t="s">
        <v>136</v>
      </c>
      <c r="E138" s="163" t="s">
        <v>215</v>
      </c>
      <c r="F138" s="164" t="s">
        <v>216</v>
      </c>
      <c r="G138" s="165" t="s">
        <v>204</v>
      </c>
      <c r="H138" s="166">
        <v>4.103</v>
      </c>
      <c r="I138" s="167"/>
      <c r="J138" s="168">
        <f>ROUND(I138*H138,2)</f>
        <v>0</v>
      </c>
      <c r="K138" s="164" t="s">
        <v>139</v>
      </c>
      <c r="L138" s="35"/>
      <c r="M138" s="169" t="s">
        <v>20</v>
      </c>
      <c r="N138" s="170" t="s">
        <v>42</v>
      </c>
      <c r="O138" s="36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AR138" s="18" t="s">
        <v>140</v>
      </c>
      <c r="AT138" s="18" t="s">
        <v>136</v>
      </c>
      <c r="AU138" s="18" t="s">
        <v>78</v>
      </c>
      <c r="AY138" s="18" t="s">
        <v>133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18" t="s">
        <v>22</v>
      </c>
      <c r="BK138" s="173">
        <f>ROUND(I138*H138,2)</f>
        <v>0</v>
      </c>
      <c r="BL138" s="18" t="s">
        <v>140</v>
      </c>
      <c r="BM138" s="18" t="s">
        <v>217</v>
      </c>
    </row>
    <row r="139" spans="2:63" s="10" customFormat="1" ht="29.25" customHeight="1">
      <c r="B139" s="147"/>
      <c r="D139" s="158" t="s">
        <v>70</v>
      </c>
      <c r="E139" s="159" t="s">
        <v>218</v>
      </c>
      <c r="F139" s="159" t="s">
        <v>219</v>
      </c>
      <c r="I139" s="150"/>
      <c r="J139" s="160">
        <f>BK139</f>
        <v>0</v>
      </c>
      <c r="L139" s="147"/>
      <c r="M139" s="152"/>
      <c r="N139" s="153"/>
      <c r="O139" s="153"/>
      <c r="P139" s="154">
        <f>P140</f>
        <v>0</v>
      </c>
      <c r="Q139" s="153"/>
      <c r="R139" s="154">
        <f>R140</f>
        <v>0</v>
      </c>
      <c r="S139" s="153"/>
      <c r="T139" s="155">
        <f>T140</f>
        <v>0</v>
      </c>
      <c r="AR139" s="148" t="s">
        <v>22</v>
      </c>
      <c r="AT139" s="156" t="s">
        <v>70</v>
      </c>
      <c r="AU139" s="156" t="s">
        <v>22</v>
      </c>
      <c r="AY139" s="148" t="s">
        <v>133</v>
      </c>
      <c r="BK139" s="157">
        <f>BK140</f>
        <v>0</v>
      </c>
    </row>
    <row r="140" spans="2:65" s="1" customFormat="1" ht="22.5" customHeight="1">
      <c r="B140" s="161"/>
      <c r="C140" s="162" t="s">
        <v>220</v>
      </c>
      <c r="D140" s="162" t="s">
        <v>136</v>
      </c>
      <c r="E140" s="163" t="s">
        <v>221</v>
      </c>
      <c r="F140" s="164" t="s">
        <v>222</v>
      </c>
      <c r="G140" s="165" t="s">
        <v>204</v>
      </c>
      <c r="H140" s="166">
        <v>13.059</v>
      </c>
      <c r="I140" s="167"/>
      <c r="J140" s="168">
        <f>ROUND(I140*H140,2)</f>
        <v>0</v>
      </c>
      <c r="K140" s="164" t="s">
        <v>139</v>
      </c>
      <c r="L140" s="35"/>
      <c r="M140" s="169" t="s">
        <v>20</v>
      </c>
      <c r="N140" s="170" t="s">
        <v>42</v>
      </c>
      <c r="O140" s="36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AR140" s="18" t="s">
        <v>140</v>
      </c>
      <c r="AT140" s="18" t="s">
        <v>136</v>
      </c>
      <c r="AU140" s="18" t="s">
        <v>78</v>
      </c>
      <c r="AY140" s="18" t="s">
        <v>133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18" t="s">
        <v>22</v>
      </c>
      <c r="BK140" s="173">
        <f>ROUND(I140*H140,2)</f>
        <v>0</v>
      </c>
      <c r="BL140" s="18" t="s">
        <v>140</v>
      </c>
      <c r="BM140" s="18" t="s">
        <v>223</v>
      </c>
    </row>
    <row r="141" spans="2:63" s="10" customFormat="1" ht="36.75" customHeight="1">
      <c r="B141" s="147"/>
      <c r="D141" s="148" t="s">
        <v>70</v>
      </c>
      <c r="E141" s="149" t="s">
        <v>224</v>
      </c>
      <c r="F141" s="149" t="s">
        <v>225</v>
      </c>
      <c r="I141" s="150"/>
      <c r="J141" s="151">
        <f>BK141</f>
        <v>0</v>
      </c>
      <c r="L141" s="147"/>
      <c r="M141" s="152"/>
      <c r="N141" s="153"/>
      <c r="O141" s="153"/>
      <c r="P141" s="154">
        <f>P142+P182+P194</f>
        <v>0</v>
      </c>
      <c r="Q141" s="153"/>
      <c r="R141" s="154">
        <f>R142+R182+R194</f>
        <v>0.9692430400000002</v>
      </c>
      <c r="S141" s="153"/>
      <c r="T141" s="155">
        <f>T142+T182+T194</f>
        <v>0.7134084</v>
      </c>
      <c r="AR141" s="148" t="s">
        <v>78</v>
      </c>
      <c r="AT141" s="156" t="s">
        <v>70</v>
      </c>
      <c r="AU141" s="156" t="s">
        <v>71</v>
      </c>
      <c r="AY141" s="148" t="s">
        <v>133</v>
      </c>
      <c r="BK141" s="157">
        <f>BK142+BK182+BK194</f>
        <v>0</v>
      </c>
    </row>
    <row r="142" spans="2:63" s="10" customFormat="1" ht="19.5" customHeight="1">
      <c r="B142" s="147"/>
      <c r="D142" s="158" t="s">
        <v>70</v>
      </c>
      <c r="E142" s="159" t="s">
        <v>226</v>
      </c>
      <c r="F142" s="159" t="s">
        <v>227</v>
      </c>
      <c r="I142" s="150"/>
      <c r="J142" s="160">
        <f>BK142</f>
        <v>0</v>
      </c>
      <c r="L142" s="147"/>
      <c r="M142" s="152"/>
      <c r="N142" s="153"/>
      <c r="O142" s="153"/>
      <c r="P142" s="154">
        <f>SUM(P143:P181)</f>
        <v>0</v>
      </c>
      <c r="Q142" s="153"/>
      <c r="R142" s="154">
        <f>SUM(R143:R181)</f>
        <v>0.7620900000000002</v>
      </c>
      <c r="S142" s="153"/>
      <c r="T142" s="155">
        <f>SUM(T143:T181)</f>
        <v>0.645</v>
      </c>
      <c r="AR142" s="148" t="s">
        <v>78</v>
      </c>
      <c r="AT142" s="156" t="s">
        <v>70</v>
      </c>
      <c r="AU142" s="156" t="s">
        <v>22</v>
      </c>
      <c r="AY142" s="148" t="s">
        <v>133</v>
      </c>
      <c r="BK142" s="157">
        <f>SUM(BK143:BK181)</f>
        <v>0</v>
      </c>
    </row>
    <row r="143" spans="2:65" s="1" customFormat="1" ht="22.5" customHeight="1">
      <c r="B143" s="161"/>
      <c r="C143" s="162" t="s">
        <v>8</v>
      </c>
      <c r="D143" s="162" t="s">
        <v>136</v>
      </c>
      <c r="E143" s="163" t="s">
        <v>228</v>
      </c>
      <c r="F143" s="164" t="s">
        <v>229</v>
      </c>
      <c r="G143" s="165" t="s">
        <v>82</v>
      </c>
      <c r="H143" s="166">
        <v>2</v>
      </c>
      <c r="I143" s="167"/>
      <c r="J143" s="168">
        <f>ROUND(I143*H143,2)</f>
        <v>0</v>
      </c>
      <c r="K143" s="164" t="s">
        <v>139</v>
      </c>
      <c r="L143" s="35"/>
      <c r="M143" s="169" t="s">
        <v>20</v>
      </c>
      <c r="N143" s="170" t="s">
        <v>42</v>
      </c>
      <c r="O143" s="36"/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AR143" s="18" t="s">
        <v>161</v>
      </c>
      <c r="AT143" s="18" t="s">
        <v>136</v>
      </c>
      <c r="AU143" s="18" t="s">
        <v>78</v>
      </c>
      <c r="AY143" s="18" t="s">
        <v>133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18" t="s">
        <v>22</v>
      </c>
      <c r="BK143" s="173">
        <f>ROUND(I143*H143,2)</f>
        <v>0</v>
      </c>
      <c r="BL143" s="18" t="s">
        <v>161</v>
      </c>
      <c r="BM143" s="18" t="s">
        <v>230</v>
      </c>
    </row>
    <row r="144" spans="2:65" s="1" customFormat="1" ht="22.5" customHeight="1">
      <c r="B144" s="161"/>
      <c r="C144" s="205" t="s">
        <v>161</v>
      </c>
      <c r="D144" s="205" t="s">
        <v>172</v>
      </c>
      <c r="E144" s="206" t="s">
        <v>231</v>
      </c>
      <c r="F144" s="207" t="s">
        <v>232</v>
      </c>
      <c r="G144" s="208" t="s">
        <v>82</v>
      </c>
      <c r="H144" s="209">
        <v>2</v>
      </c>
      <c r="I144" s="210"/>
      <c r="J144" s="211">
        <f>ROUND(I144*H144,2)</f>
        <v>0</v>
      </c>
      <c r="K144" s="207" t="s">
        <v>139</v>
      </c>
      <c r="L144" s="212"/>
      <c r="M144" s="213" t="s">
        <v>20</v>
      </c>
      <c r="N144" s="214" t="s">
        <v>42</v>
      </c>
      <c r="O144" s="36"/>
      <c r="P144" s="171">
        <f>O144*H144</f>
        <v>0</v>
      </c>
      <c r="Q144" s="171">
        <v>0.025</v>
      </c>
      <c r="R144" s="171">
        <f>Q144*H144</f>
        <v>0.05</v>
      </c>
      <c r="S144" s="171">
        <v>0</v>
      </c>
      <c r="T144" s="172">
        <f>S144*H144</f>
        <v>0</v>
      </c>
      <c r="AR144" s="18" t="s">
        <v>233</v>
      </c>
      <c r="AT144" s="18" t="s">
        <v>172</v>
      </c>
      <c r="AU144" s="18" t="s">
        <v>78</v>
      </c>
      <c r="AY144" s="18" t="s">
        <v>133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8" t="s">
        <v>22</v>
      </c>
      <c r="BK144" s="173">
        <f>ROUND(I144*H144,2)</f>
        <v>0</v>
      </c>
      <c r="BL144" s="18" t="s">
        <v>161</v>
      </c>
      <c r="BM144" s="18" t="s">
        <v>234</v>
      </c>
    </row>
    <row r="145" spans="2:47" s="1" customFormat="1" ht="27">
      <c r="B145" s="35"/>
      <c r="D145" s="175" t="s">
        <v>163</v>
      </c>
      <c r="F145" s="204" t="s">
        <v>235</v>
      </c>
      <c r="I145" s="135"/>
      <c r="L145" s="35"/>
      <c r="M145" s="64"/>
      <c r="N145" s="36"/>
      <c r="O145" s="36"/>
      <c r="P145" s="36"/>
      <c r="Q145" s="36"/>
      <c r="R145" s="36"/>
      <c r="S145" s="36"/>
      <c r="T145" s="65"/>
      <c r="AT145" s="18" t="s">
        <v>163</v>
      </c>
      <c r="AU145" s="18" t="s">
        <v>78</v>
      </c>
    </row>
    <row r="146" spans="2:51" s="11" customFormat="1" ht="13.5">
      <c r="B146" s="174"/>
      <c r="D146" s="175" t="s">
        <v>142</v>
      </c>
      <c r="E146" s="176" t="s">
        <v>20</v>
      </c>
      <c r="F146" s="177" t="s">
        <v>143</v>
      </c>
      <c r="H146" s="178" t="s">
        <v>20</v>
      </c>
      <c r="I146" s="179"/>
      <c r="L146" s="174"/>
      <c r="M146" s="180"/>
      <c r="N146" s="181"/>
      <c r="O146" s="181"/>
      <c r="P146" s="181"/>
      <c r="Q146" s="181"/>
      <c r="R146" s="181"/>
      <c r="S146" s="181"/>
      <c r="T146" s="182"/>
      <c r="AT146" s="178" t="s">
        <v>142</v>
      </c>
      <c r="AU146" s="178" t="s">
        <v>78</v>
      </c>
      <c r="AV146" s="11" t="s">
        <v>22</v>
      </c>
      <c r="AW146" s="11" t="s">
        <v>35</v>
      </c>
      <c r="AX146" s="11" t="s">
        <v>71</v>
      </c>
      <c r="AY146" s="178" t="s">
        <v>133</v>
      </c>
    </row>
    <row r="147" spans="2:51" s="12" customFormat="1" ht="13.5">
      <c r="B147" s="183"/>
      <c r="D147" s="192" t="s">
        <v>142</v>
      </c>
      <c r="E147" s="201" t="s">
        <v>20</v>
      </c>
      <c r="F147" s="202" t="s">
        <v>78</v>
      </c>
      <c r="H147" s="203">
        <v>2</v>
      </c>
      <c r="I147" s="187"/>
      <c r="L147" s="183"/>
      <c r="M147" s="188"/>
      <c r="N147" s="189"/>
      <c r="O147" s="189"/>
      <c r="P147" s="189"/>
      <c r="Q147" s="189"/>
      <c r="R147" s="189"/>
      <c r="S147" s="189"/>
      <c r="T147" s="190"/>
      <c r="AT147" s="184" t="s">
        <v>142</v>
      </c>
      <c r="AU147" s="184" t="s">
        <v>78</v>
      </c>
      <c r="AV147" s="12" t="s">
        <v>78</v>
      </c>
      <c r="AW147" s="12" t="s">
        <v>35</v>
      </c>
      <c r="AX147" s="12" t="s">
        <v>22</v>
      </c>
      <c r="AY147" s="184" t="s">
        <v>133</v>
      </c>
    </row>
    <row r="148" spans="2:65" s="1" customFormat="1" ht="31.5" customHeight="1">
      <c r="B148" s="161"/>
      <c r="C148" s="162" t="s">
        <v>236</v>
      </c>
      <c r="D148" s="162" t="s">
        <v>136</v>
      </c>
      <c r="E148" s="163" t="s">
        <v>237</v>
      </c>
      <c r="F148" s="164" t="s">
        <v>238</v>
      </c>
      <c r="G148" s="165" t="s">
        <v>82</v>
      </c>
      <c r="H148" s="166">
        <v>23</v>
      </c>
      <c r="I148" s="167"/>
      <c r="J148" s="168">
        <f>ROUND(I148*H148,2)</f>
        <v>0</v>
      </c>
      <c r="K148" s="164" t="s">
        <v>139</v>
      </c>
      <c r="L148" s="35"/>
      <c r="M148" s="169" t="s">
        <v>20</v>
      </c>
      <c r="N148" s="170" t="s">
        <v>42</v>
      </c>
      <c r="O148" s="36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AR148" s="18" t="s">
        <v>161</v>
      </c>
      <c r="AT148" s="18" t="s">
        <v>136</v>
      </c>
      <c r="AU148" s="18" t="s">
        <v>78</v>
      </c>
      <c r="AY148" s="18" t="s">
        <v>133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18" t="s">
        <v>22</v>
      </c>
      <c r="BK148" s="173">
        <f>ROUND(I148*H148,2)</f>
        <v>0</v>
      </c>
      <c r="BL148" s="18" t="s">
        <v>161</v>
      </c>
      <c r="BM148" s="18" t="s">
        <v>239</v>
      </c>
    </row>
    <row r="149" spans="2:65" s="1" customFormat="1" ht="22.5" customHeight="1">
      <c r="B149" s="161"/>
      <c r="C149" s="205" t="s">
        <v>240</v>
      </c>
      <c r="D149" s="205" t="s">
        <v>172</v>
      </c>
      <c r="E149" s="206" t="s">
        <v>241</v>
      </c>
      <c r="F149" s="207" t="s">
        <v>242</v>
      </c>
      <c r="G149" s="208" t="s">
        <v>82</v>
      </c>
      <c r="H149" s="209">
        <v>23</v>
      </c>
      <c r="I149" s="210"/>
      <c r="J149" s="211">
        <f>ROUND(I149*H149,2)</f>
        <v>0</v>
      </c>
      <c r="K149" s="207" t="s">
        <v>139</v>
      </c>
      <c r="L149" s="212"/>
      <c r="M149" s="213" t="s">
        <v>20</v>
      </c>
      <c r="N149" s="214" t="s">
        <v>42</v>
      </c>
      <c r="O149" s="36"/>
      <c r="P149" s="171">
        <f>O149*H149</f>
        <v>0</v>
      </c>
      <c r="Q149" s="171">
        <v>0.027</v>
      </c>
      <c r="R149" s="171">
        <f>Q149*H149</f>
        <v>0.621</v>
      </c>
      <c r="S149" s="171">
        <v>0</v>
      </c>
      <c r="T149" s="172">
        <f>S149*H149</f>
        <v>0</v>
      </c>
      <c r="AR149" s="18" t="s">
        <v>233</v>
      </c>
      <c r="AT149" s="18" t="s">
        <v>172</v>
      </c>
      <c r="AU149" s="18" t="s">
        <v>78</v>
      </c>
      <c r="AY149" s="18" t="s">
        <v>133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8" t="s">
        <v>22</v>
      </c>
      <c r="BK149" s="173">
        <f>ROUND(I149*H149,2)</f>
        <v>0</v>
      </c>
      <c r="BL149" s="18" t="s">
        <v>161</v>
      </c>
      <c r="BM149" s="18" t="s">
        <v>243</v>
      </c>
    </row>
    <row r="150" spans="2:47" s="1" customFormat="1" ht="27">
      <c r="B150" s="35"/>
      <c r="D150" s="175" t="s">
        <v>163</v>
      </c>
      <c r="F150" s="204" t="s">
        <v>235</v>
      </c>
      <c r="I150" s="135"/>
      <c r="L150" s="35"/>
      <c r="M150" s="64"/>
      <c r="N150" s="36"/>
      <c r="O150" s="36"/>
      <c r="P150" s="36"/>
      <c r="Q150" s="36"/>
      <c r="R150" s="36"/>
      <c r="S150" s="36"/>
      <c r="T150" s="65"/>
      <c r="AT150" s="18" t="s">
        <v>163</v>
      </c>
      <c r="AU150" s="18" t="s">
        <v>78</v>
      </c>
    </row>
    <row r="151" spans="2:51" s="11" customFormat="1" ht="13.5">
      <c r="B151" s="174"/>
      <c r="D151" s="175" t="s">
        <v>142</v>
      </c>
      <c r="E151" s="176" t="s">
        <v>20</v>
      </c>
      <c r="F151" s="177" t="s">
        <v>143</v>
      </c>
      <c r="H151" s="178" t="s">
        <v>20</v>
      </c>
      <c r="I151" s="179"/>
      <c r="L151" s="174"/>
      <c r="M151" s="180"/>
      <c r="N151" s="181"/>
      <c r="O151" s="181"/>
      <c r="P151" s="181"/>
      <c r="Q151" s="181"/>
      <c r="R151" s="181"/>
      <c r="S151" s="181"/>
      <c r="T151" s="182"/>
      <c r="AT151" s="178" t="s">
        <v>142</v>
      </c>
      <c r="AU151" s="178" t="s">
        <v>78</v>
      </c>
      <c r="AV151" s="11" t="s">
        <v>22</v>
      </c>
      <c r="AW151" s="11" t="s">
        <v>35</v>
      </c>
      <c r="AX151" s="11" t="s">
        <v>71</v>
      </c>
      <c r="AY151" s="178" t="s">
        <v>133</v>
      </c>
    </row>
    <row r="152" spans="2:51" s="12" customFormat="1" ht="13.5">
      <c r="B152" s="183"/>
      <c r="D152" s="175" t="s">
        <v>142</v>
      </c>
      <c r="E152" s="184" t="s">
        <v>20</v>
      </c>
      <c r="F152" s="185" t="s">
        <v>244</v>
      </c>
      <c r="H152" s="186">
        <v>11</v>
      </c>
      <c r="I152" s="187"/>
      <c r="L152" s="183"/>
      <c r="M152" s="188"/>
      <c r="N152" s="189"/>
      <c r="O152" s="189"/>
      <c r="P152" s="189"/>
      <c r="Q152" s="189"/>
      <c r="R152" s="189"/>
      <c r="S152" s="189"/>
      <c r="T152" s="190"/>
      <c r="AT152" s="184" t="s">
        <v>142</v>
      </c>
      <c r="AU152" s="184" t="s">
        <v>78</v>
      </c>
      <c r="AV152" s="12" t="s">
        <v>78</v>
      </c>
      <c r="AW152" s="12" t="s">
        <v>35</v>
      </c>
      <c r="AX152" s="12" t="s">
        <v>71</v>
      </c>
      <c r="AY152" s="184" t="s">
        <v>133</v>
      </c>
    </row>
    <row r="153" spans="2:51" s="12" customFormat="1" ht="13.5">
      <c r="B153" s="183"/>
      <c r="D153" s="175" t="s">
        <v>142</v>
      </c>
      <c r="E153" s="184" t="s">
        <v>20</v>
      </c>
      <c r="F153" s="185" t="s">
        <v>245</v>
      </c>
      <c r="H153" s="186">
        <v>12</v>
      </c>
      <c r="I153" s="187"/>
      <c r="L153" s="183"/>
      <c r="M153" s="188"/>
      <c r="N153" s="189"/>
      <c r="O153" s="189"/>
      <c r="P153" s="189"/>
      <c r="Q153" s="189"/>
      <c r="R153" s="189"/>
      <c r="S153" s="189"/>
      <c r="T153" s="190"/>
      <c r="AT153" s="184" t="s">
        <v>142</v>
      </c>
      <c r="AU153" s="184" t="s">
        <v>78</v>
      </c>
      <c r="AV153" s="12" t="s">
        <v>78</v>
      </c>
      <c r="AW153" s="12" t="s">
        <v>35</v>
      </c>
      <c r="AX153" s="12" t="s">
        <v>71</v>
      </c>
      <c r="AY153" s="184" t="s">
        <v>133</v>
      </c>
    </row>
    <row r="154" spans="2:51" s="13" customFormat="1" ht="13.5">
      <c r="B154" s="191"/>
      <c r="D154" s="192" t="s">
        <v>142</v>
      </c>
      <c r="E154" s="193" t="s">
        <v>20</v>
      </c>
      <c r="F154" s="194" t="s">
        <v>146</v>
      </c>
      <c r="H154" s="195">
        <v>23</v>
      </c>
      <c r="I154" s="196"/>
      <c r="L154" s="191"/>
      <c r="M154" s="197"/>
      <c r="N154" s="198"/>
      <c r="O154" s="198"/>
      <c r="P154" s="198"/>
      <c r="Q154" s="198"/>
      <c r="R154" s="198"/>
      <c r="S154" s="198"/>
      <c r="T154" s="199"/>
      <c r="AT154" s="200" t="s">
        <v>142</v>
      </c>
      <c r="AU154" s="200" t="s">
        <v>78</v>
      </c>
      <c r="AV154" s="13" t="s">
        <v>140</v>
      </c>
      <c r="AW154" s="13" t="s">
        <v>35</v>
      </c>
      <c r="AX154" s="13" t="s">
        <v>22</v>
      </c>
      <c r="AY154" s="200" t="s">
        <v>133</v>
      </c>
    </row>
    <row r="155" spans="2:65" s="1" customFormat="1" ht="22.5" customHeight="1">
      <c r="B155" s="161"/>
      <c r="C155" s="162" t="s">
        <v>246</v>
      </c>
      <c r="D155" s="162" t="s">
        <v>136</v>
      </c>
      <c r="E155" s="163" t="s">
        <v>247</v>
      </c>
      <c r="F155" s="164" t="s">
        <v>248</v>
      </c>
      <c r="G155" s="165" t="s">
        <v>82</v>
      </c>
      <c r="H155" s="166">
        <v>25</v>
      </c>
      <c r="I155" s="167"/>
      <c r="J155" s="168">
        <f>ROUND(I155*H155,2)</f>
        <v>0</v>
      </c>
      <c r="K155" s="164" t="s">
        <v>139</v>
      </c>
      <c r="L155" s="35"/>
      <c r="M155" s="169" t="s">
        <v>20</v>
      </c>
      <c r="N155" s="170" t="s">
        <v>42</v>
      </c>
      <c r="O155" s="36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AR155" s="18" t="s">
        <v>161</v>
      </c>
      <c r="AT155" s="18" t="s">
        <v>136</v>
      </c>
      <c r="AU155" s="18" t="s">
        <v>78</v>
      </c>
      <c r="AY155" s="18" t="s">
        <v>133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18" t="s">
        <v>22</v>
      </c>
      <c r="BK155" s="173">
        <f>ROUND(I155*H155,2)</f>
        <v>0</v>
      </c>
      <c r="BL155" s="18" t="s">
        <v>161</v>
      </c>
      <c r="BM155" s="18" t="s">
        <v>249</v>
      </c>
    </row>
    <row r="156" spans="2:51" s="11" customFormat="1" ht="13.5">
      <c r="B156" s="174"/>
      <c r="D156" s="175" t="s">
        <v>142</v>
      </c>
      <c r="E156" s="176" t="s">
        <v>20</v>
      </c>
      <c r="F156" s="177" t="s">
        <v>143</v>
      </c>
      <c r="H156" s="178" t="s">
        <v>20</v>
      </c>
      <c r="I156" s="179"/>
      <c r="L156" s="174"/>
      <c r="M156" s="180"/>
      <c r="N156" s="181"/>
      <c r="O156" s="181"/>
      <c r="P156" s="181"/>
      <c r="Q156" s="181"/>
      <c r="R156" s="181"/>
      <c r="S156" s="181"/>
      <c r="T156" s="182"/>
      <c r="AT156" s="178" t="s">
        <v>142</v>
      </c>
      <c r="AU156" s="178" t="s">
        <v>78</v>
      </c>
      <c r="AV156" s="11" t="s">
        <v>22</v>
      </c>
      <c r="AW156" s="11" t="s">
        <v>35</v>
      </c>
      <c r="AX156" s="11" t="s">
        <v>71</v>
      </c>
      <c r="AY156" s="178" t="s">
        <v>133</v>
      </c>
    </row>
    <row r="157" spans="2:51" s="12" customFormat="1" ht="13.5">
      <c r="B157" s="183"/>
      <c r="D157" s="192" t="s">
        <v>142</v>
      </c>
      <c r="E157" s="201" t="s">
        <v>20</v>
      </c>
      <c r="F157" s="202" t="s">
        <v>80</v>
      </c>
      <c r="H157" s="203">
        <v>25</v>
      </c>
      <c r="I157" s="187"/>
      <c r="L157" s="183"/>
      <c r="M157" s="188"/>
      <c r="N157" s="189"/>
      <c r="O157" s="189"/>
      <c r="P157" s="189"/>
      <c r="Q157" s="189"/>
      <c r="R157" s="189"/>
      <c r="S157" s="189"/>
      <c r="T157" s="190"/>
      <c r="AT157" s="184" t="s">
        <v>142</v>
      </c>
      <c r="AU157" s="184" t="s">
        <v>78</v>
      </c>
      <c r="AV157" s="12" t="s">
        <v>78</v>
      </c>
      <c r="AW157" s="12" t="s">
        <v>35</v>
      </c>
      <c r="AX157" s="12" t="s">
        <v>22</v>
      </c>
      <c r="AY157" s="184" t="s">
        <v>133</v>
      </c>
    </row>
    <row r="158" spans="2:65" s="1" customFormat="1" ht="22.5" customHeight="1">
      <c r="B158" s="161"/>
      <c r="C158" s="205" t="s">
        <v>250</v>
      </c>
      <c r="D158" s="205" t="s">
        <v>172</v>
      </c>
      <c r="E158" s="206" t="s">
        <v>251</v>
      </c>
      <c r="F158" s="207" t="s">
        <v>252</v>
      </c>
      <c r="G158" s="208" t="s">
        <v>82</v>
      </c>
      <c r="H158" s="209">
        <v>25</v>
      </c>
      <c r="I158" s="210"/>
      <c r="J158" s="211">
        <f>ROUND(I158*H158,2)</f>
        <v>0</v>
      </c>
      <c r="K158" s="207" t="s">
        <v>139</v>
      </c>
      <c r="L158" s="212"/>
      <c r="M158" s="213" t="s">
        <v>20</v>
      </c>
      <c r="N158" s="214" t="s">
        <v>42</v>
      </c>
      <c r="O158" s="36"/>
      <c r="P158" s="171">
        <f>O158*H158</f>
        <v>0</v>
      </c>
      <c r="Q158" s="171">
        <v>0.00052</v>
      </c>
      <c r="R158" s="171">
        <f>Q158*H158</f>
        <v>0.013</v>
      </c>
      <c r="S158" s="171">
        <v>0</v>
      </c>
      <c r="T158" s="172">
        <f>S158*H158</f>
        <v>0</v>
      </c>
      <c r="AR158" s="18" t="s">
        <v>233</v>
      </c>
      <c r="AT158" s="18" t="s">
        <v>172</v>
      </c>
      <c r="AU158" s="18" t="s">
        <v>78</v>
      </c>
      <c r="AY158" s="18" t="s">
        <v>133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18" t="s">
        <v>22</v>
      </c>
      <c r="BK158" s="173">
        <f>ROUND(I158*H158,2)</f>
        <v>0</v>
      </c>
      <c r="BL158" s="18" t="s">
        <v>161</v>
      </c>
      <c r="BM158" s="18" t="s">
        <v>253</v>
      </c>
    </row>
    <row r="159" spans="2:51" s="12" customFormat="1" ht="13.5">
      <c r="B159" s="183"/>
      <c r="D159" s="192" t="s">
        <v>142</v>
      </c>
      <c r="E159" s="201" t="s">
        <v>20</v>
      </c>
      <c r="F159" s="202" t="s">
        <v>80</v>
      </c>
      <c r="H159" s="203">
        <v>25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142</v>
      </c>
      <c r="AU159" s="184" t="s">
        <v>78</v>
      </c>
      <c r="AV159" s="12" t="s">
        <v>78</v>
      </c>
      <c r="AW159" s="12" t="s">
        <v>35</v>
      </c>
      <c r="AX159" s="12" t="s">
        <v>22</v>
      </c>
      <c r="AY159" s="184" t="s">
        <v>133</v>
      </c>
    </row>
    <row r="160" spans="2:65" s="1" customFormat="1" ht="22.5" customHeight="1">
      <c r="B160" s="161"/>
      <c r="C160" s="205" t="s">
        <v>7</v>
      </c>
      <c r="D160" s="205" t="s">
        <v>172</v>
      </c>
      <c r="E160" s="206" t="s">
        <v>254</v>
      </c>
      <c r="F160" s="207" t="s">
        <v>255</v>
      </c>
      <c r="G160" s="208" t="s">
        <v>82</v>
      </c>
      <c r="H160" s="209">
        <v>25</v>
      </c>
      <c r="I160" s="210"/>
      <c r="J160" s="211">
        <f>ROUND(I160*H160,2)</f>
        <v>0</v>
      </c>
      <c r="K160" s="207" t="s">
        <v>139</v>
      </c>
      <c r="L160" s="212"/>
      <c r="M160" s="213" t="s">
        <v>20</v>
      </c>
      <c r="N160" s="214" t="s">
        <v>42</v>
      </c>
      <c r="O160" s="36"/>
      <c r="P160" s="171">
        <f>O160*H160</f>
        <v>0</v>
      </c>
      <c r="Q160" s="171">
        <v>0.00015</v>
      </c>
      <c r="R160" s="171">
        <f>Q160*H160</f>
        <v>0.00375</v>
      </c>
      <c r="S160" s="171">
        <v>0</v>
      </c>
      <c r="T160" s="172">
        <f>S160*H160</f>
        <v>0</v>
      </c>
      <c r="AR160" s="18" t="s">
        <v>233</v>
      </c>
      <c r="AT160" s="18" t="s">
        <v>172</v>
      </c>
      <c r="AU160" s="18" t="s">
        <v>78</v>
      </c>
      <c r="AY160" s="18" t="s">
        <v>133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18" t="s">
        <v>22</v>
      </c>
      <c r="BK160" s="173">
        <f>ROUND(I160*H160,2)</f>
        <v>0</v>
      </c>
      <c r="BL160" s="18" t="s">
        <v>161</v>
      </c>
      <c r="BM160" s="18" t="s">
        <v>256</v>
      </c>
    </row>
    <row r="161" spans="2:51" s="12" customFormat="1" ht="13.5">
      <c r="B161" s="183"/>
      <c r="D161" s="192" t="s">
        <v>142</v>
      </c>
      <c r="E161" s="201" t="s">
        <v>20</v>
      </c>
      <c r="F161" s="202" t="s">
        <v>80</v>
      </c>
      <c r="H161" s="203">
        <v>25</v>
      </c>
      <c r="I161" s="187"/>
      <c r="L161" s="183"/>
      <c r="M161" s="188"/>
      <c r="N161" s="189"/>
      <c r="O161" s="189"/>
      <c r="P161" s="189"/>
      <c r="Q161" s="189"/>
      <c r="R161" s="189"/>
      <c r="S161" s="189"/>
      <c r="T161" s="190"/>
      <c r="AT161" s="184" t="s">
        <v>142</v>
      </c>
      <c r="AU161" s="184" t="s">
        <v>78</v>
      </c>
      <c r="AV161" s="12" t="s">
        <v>78</v>
      </c>
      <c r="AW161" s="12" t="s">
        <v>35</v>
      </c>
      <c r="AX161" s="12" t="s">
        <v>22</v>
      </c>
      <c r="AY161" s="184" t="s">
        <v>133</v>
      </c>
    </row>
    <row r="162" spans="2:65" s="1" customFormat="1" ht="22.5" customHeight="1">
      <c r="B162" s="161"/>
      <c r="C162" s="205" t="s">
        <v>257</v>
      </c>
      <c r="D162" s="205" t="s">
        <v>172</v>
      </c>
      <c r="E162" s="206" t="s">
        <v>258</v>
      </c>
      <c r="F162" s="207" t="s">
        <v>259</v>
      </c>
      <c r="G162" s="208" t="s">
        <v>82</v>
      </c>
      <c r="H162" s="209">
        <v>19</v>
      </c>
      <c r="I162" s="210"/>
      <c r="J162" s="211">
        <f>ROUND(I162*H162,2)</f>
        <v>0</v>
      </c>
      <c r="K162" s="207" t="s">
        <v>20</v>
      </c>
      <c r="L162" s="212"/>
      <c r="M162" s="213" t="s">
        <v>20</v>
      </c>
      <c r="N162" s="214" t="s">
        <v>42</v>
      </c>
      <c r="O162" s="36"/>
      <c r="P162" s="171">
        <f>O162*H162</f>
        <v>0</v>
      </c>
      <c r="Q162" s="171">
        <v>0.0012</v>
      </c>
      <c r="R162" s="171">
        <f>Q162*H162</f>
        <v>0.022799999999999997</v>
      </c>
      <c r="S162" s="171">
        <v>0</v>
      </c>
      <c r="T162" s="172">
        <f>S162*H162</f>
        <v>0</v>
      </c>
      <c r="AR162" s="18" t="s">
        <v>233</v>
      </c>
      <c r="AT162" s="18" t="s">
        <v>172</v>
      </c>
      <c r="AU162" s="18" t="s">
        <v>78</v>
      </c>
      <c r="AY162" s="18" t="s">
        <v>133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18" t="s">
        <v>22</v>
      </c>
      <c r="BK162" s="173">
        <f>ROUND(I162*H162,2)</f>
        <v>0</v>
      </c>
      <c r="BL162" s="18" t="s">
        <v>161</v>
      </c>
      <c r="BM162" s="18" t="s">
        <v>260</v>
      </c>
    </row>
    <row r="163" spans="2:47" s="1" customFormat="1" ht="27">
      <c r="B163" s="35"/>
      <c r="D163" s="175" t="s">
        <v>163</v>
      </c>
      <c r="F163" s="204" t="s">
        <v>261</v>
      </c>
      <c r="I163" s="135"/>
      <c r="L163" s="35"/>
      <c r="M163" s="64"/>
      <c r="N163" s="36"/>
      <c r="O163" s="36"/>
      <c r="P163" s="36"/>
      <c r="Q163" s="36"/>
      <c r="R163" s="36"/>
      <c r="S163" s="36"/>
      <c r="T163" s="65"/>
      <c r="AT163" s="18" t="s">
        <v>163</v>
      </c>
      <c r="AU163" s="18" t="s">
        <v>78</v>
      </c>
    </row>
    <row r="164" spans="2:51" s="11" customFormat="1" ht="13.5">
      <c r="B164" s="174"/>
      <c r="D164" s="175" t="s">
        <v>142</v>
      </c>
      <c r="E164" s="176" t="s">
        <v>20</v>
      </c>
      <c r="F164" s="177" t="s">
        <v>143</v>
      </c>
      <c r="H164" s="178" t="s">
        <v>20</v>
      </c>
      <c r="I164" s="179"/>
      <c r="L164" s="174"/>
      <c r="M164" s="180"/>
      <c r="N164" s="181"/>
      <c r="O164" s="181"/>
      <c r="P164" s="181"/>
      <c r="Q164" s="181"/>
      <c r="R164" s="181"/>
      <c r="S164" s="181"/>
      <c r="T164" s="182"/>
      <c r="AT164" s="178" t="s">
        <v>142</v>
      </c>
      <c r="AU164" s="178" t="s">
        <v>78</v>
      </c>
      <c r="AV164" s="11" t="s">
        <v>22</v>
      </c>
      <c r="AW164" s="11" t="s">
        <v>35</v>
      </c>
      <c r="AX164" s="11" t="s">
        <v>71</v>
      </c>
      <c r="AY164" s="178" t="s">
        <v>133</v>
      </c>
    </row>
    <row r="165" spans="2:51" s="12" customFormat="1" ht="13.5">
      <c r="B165" s="183"/>
      <c r="D165" s="192" t="s">
        <v>142</v>
      </c>
      <c r="E165" s="201" t="s">
        <v>20</v>
      </c>
      <c r="F165" s="202" t="s">
        <v>262</v>
      </c>
      <c r="H165" s="203">
        <v>19</v>
      </c>
      <c r="I165" s="187"/>
      <c r="L165" s="183"/>
      <c r="M165" s="188"/>
      <c r="N165" s="189"/>
      <c r="O165" s="189"/>
      <c r="P165" s="189"/>
      <c r="Q165" s="189"/>
      <c r="R165" s="189"/>
      <c r="S165" s="189"/>
      <c r="T165" s="190"/>
      <c r="AT165" s="184" t="s">
        <v>142</v>
      </c>
      <c r="AU165" s="184" t="s">
        <v>78</v>
      </c>
      <c r="AV165" s="12" t="s">
        <v>78</v>
      </c>
      <c r="AW165" s="12" t="s">
        <v>35</v>
      </c>
      <c r="AX165" s="12" t="s">
        <v>22</v>
      </c>
      <c r="AY165" s="184" t="s">
        <v>133</v>
      </c>
    </row>
    <row r="166" spans="2:65" s="1" customFormat="1" ht="22.5" customHeight="1">
      <c r="B166" s="161"/>
      <c r="C166" s="205" t="s">
        <v>263</v>
      </c>
      <c r="D166" s="205" t="s">
        <v>172</v>
      </c>
      <c r="E166" s="206" t="s">
        <v>264</v>
      </c>
      <c r="F166" s="207" t="s">
        <v>265</v>
      </c>
      <c r="G166" s="208" t="s">
        <v>82</v>
      </c>
      <c r="H166" s="209">
        <v>6</v>
      </c>
      <c r="I166" s="210"/>
      <c r="J166" s="211">
        <f>ROUND(I166*H166,2)</f>
        <v>0</v>
      </c>
      <c r="K166" s="207" t="s">
        <v>20</v>
      </c>
      <c r="L166" s="212"/>
      <c r="M166" s="213" t="s">
        <v>20</v>
      </c>
      <c r="N166" s="214" t="s">
        <v>42</v>
      </c>
      <c r="O166" s="36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AR166" s="18" t="s">
        <v>233</v>
      </c>
      <c r="AT166" s="18" t="s">
        <v>172</v>
      </c>
      <c r="AU166" s="18" t="s">
        <v>78</v>
      </c>
      <c r="AY166" s="18" t="s">
        <v>133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18" t="s">
        <v>22</v>
      </c>
      <c r="BK166" s="173">
        <f>ROUND(I166*H166,2)</f>
        <v>0</v>
      </c>
      <c r="BL166" s="18" t="s">
        <v>161</v>
      </c>
      <c r="BM166" s="18" t="s">
        <v>266</v>
      </c>
    </row>
    <row r="167" spans="2:51" s="11" customFormat="1" ht="13.5">
      <c r="B167" s="174"/>
      <c r="D167" s="175" t="s">
        <v>142</v>
      </c>
      <c r="E167" s="176" t="s">
        <v>20</v>
      </c>
      <c r="F167" s="177" t="s">
        <v>143</v>
      </c>
      <c r="H167" s="178" t="s">
        <v>20</v>
      </c>
      <c r="I167" s="179"/>
      <c r="L167" s="174"/>
      <c r="M167" s="180"/>
      <c r="N167" s="181"/>
      <c r="O167" s="181"/>
      <c r="P167" s="181"/>
      <c r="Q167" s="181"/>
      <c r="R167" s="181"/>
      <c r="S167" s="181"/>
      <c r="T167" s="182"/>
      <c r="AT167" s="178" t="s">
        <v>142</v>
      </c>
      <c r="AU167" s="178" t="s">
        <v>78</v>
      </c>
      <c r="AV167" s="11" t="s">
        <v>22</v>
      </c>
      <c r="AW167" s="11" t="s">
        <v>35</v>
      </c>
      <c r="AX167" s="11" t="s">
        <v>71</v>
      </c>
      <c r="AY167" s="178" t="s">
        <v>133</v>
      </c>
    </row>
    <row r="168" spans="2:51" s="12" customFormat="1" ht="13.5">
      <c r="B168" s="183"/>
      <c r="D168" s="192" t="s">
        <v>142</v>
      </c>
      <c r="E168" s="201" t="s">
        <v>20</v>
      </c>
      <c r="F168" s="202" t="s">
        <v>267</v>
      </c>
      <c r="H168" s="203">
        <v>6</v>
      </c>
      <c r="I168" s="187"/>
      <c r="L168" s="183"/>
      <c r="M168" s="188"/>
      <c r="N168" s="189"/>
      <c r="O168" s="189"/>
      <c r="P168" s="189"/>
      <c r="Q168" s="189"/>
      <c r="R168" s="189"/>
      <c r="S168" s="189"/>
      <c r="T168" s="190"/>
      <c r="AT168" s="184" t="s">
        <v>142</v>
      </c>
      <c r="AU168" s="184" t="s">
        <v>78</v>
      </c>
      <c r="AV168" s="12" t="s">
        <v>78</v>
      </c>
      <c r="AW168" s="12" t="s">
        <v>35</v>
      </c>
      <c r="AX168" s="12" t="s">
        <v>22</v>
      </c>
      <c r="AY168" s="184" t="s">
        <v>133</v>
      </c>
    </row>
    <row r="169" spans="2:65" s="1" customFormat="1" ht="22.5" customHeight="1">
      <c r="B169" s="161"/>
      <c r="C169" s="162" t="s">
        <v>268</v>
      </c>
      <c r="D169" s="162" t="s">
        <v>136</v>
      </c>
      <c r="E169" s="163" t="s">
        <v>269</v>
      </c>
      <c r="F169" s="164" t="s">
        <v>270</v>
      </c>
      <c r="G169" s="165" t="s">
        <v>82</v>
      </c>
      <c r="H169" s="166">
        <v>25</v>
      </c>
      <c r="I169" s="167"/>
      <c r="J169" s="168">
        <f>ROUND(I169*H169,2)</f>
        <v>0</v>
      </c>
      <c r="K169" s="164" t="s">
        <v>139</v>
      </c>
      <c r="L169" s="35"/>
      <c r="M169" s="169" t="s">
        <v>20</v>
      </c>
      <c r="N169" s="170" t="s">
        <v>42</v>
      </c>
      <c r="O169" s="36"/>
      <c r="P169" s="171">
        <f>O169*H169</f>
        <v>0</v>
      </c>
      <c r="Q169" s="171">
        <v>0</v>
      </c>
      <c r="R169" s="171">
        <f>Q169*H169</f>
        <v>0</v>
      </c>
      <c r="S169" s="171">
        <v>0.0018</v>
      </c>
      <c r="T169" s="172">
        <f>S169*H169</f>
        <v>0.045</v>
      </c>
      <c r="AR169" s="18" t="s">
        <v>161</v>
      </c>
      <c r="AT169" s="18" t="s">
        <v>136</v>
      </c>
      <c r="AU169" s="18" t="s">
        <v>78</v>
      </c>
      <c r="AY169" s="18" t="s">
        <v>133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8" t="s">
        <v>22</v>
      </c>
      <c r="BK169" s="173">
        <f>ROUND(I169*H169,2)</f>
        <v>0</v>
      </c>
      <c r="BL169" s="18" t="s">
        <v>161</v>
      </c>
      <c r="BM169" s="18" t="s">
        <v>271</v>
      </c>
    </row>
    <row r="170" spans="2:51" s="12" customFormat="1" ht="13.5">
      <c r="B170" s="183"/>
      <c r="D170" s="192" t="s">
        <v>142</v>
      </c>
      <c r="E170" s="201" t="s">
        <v>20</v>
      </c>
      <c r="F170" s="202" t="s">
        <v>80</v>
      </c>
      <c r="H170" s="203">
        <v>25</v>
      </c>
      <c r="I170" s="187"/>
      <c r="L170" s="183"/>
      <c r="M170" s="188"/>
      <c r="N170" s="189"/>
      <c r="O170" s="189"/>
      <c r="P170" s="189"/>
      <c r="Q170" s="189"/>
      <c r="R170" s="189"/>
      <c r="S170" s="189"/>
      <c r="T170" s="190"/>
      <c r="AT170" s="184" t="s">
        <v>142</v>
      </c>
      <c r="AU170" s="184" t="s">
        <v>78</v>
      </c>
      <c r="AV170" s="12" t="s">
        <v>78</v>
      </c>
      <c r="AW170" s="12" t="s">
        <v>35</v>
      </c>
      <c r="AX170" s="12" t="s">
        <v>22</v>
      </c>
      <c r="AY170" s="184" t="s">
        <v>133</v>
      </c>
    </row>
    <row r="171" spans="2:65" s="1" customFormat="1" ht="22.5" customHeight="1">
      <c r="B171" s="161"/>
      <c r="C171" s="162" t="s">
        <v>83</v>
      </c>
      <c r="D171" s="162" t="s">
        <v>136</v>
      </c>
      <c r="E171" s="163" t="s">
        <v>272</v>
      </c>
      <c r="F171" s="164" t="s">
        <v>273</v>
      </c>
      <c r="G171" s="165" t="s">
        <v>82</v>
      </c>
      <c r="H171" s="166">
        <v>25</v>
      </c>
      <c r="I171" s="167"/>
      <c r="J171" s="168">
        <f>ROUND(I171*H171,2)</f>
        <v>0</v>
      </c>
      <c r="K171" s="164" t="s">
        <v>139</v>
      </c>
      <c r="L171" s="35"/>
      <c r="M171" s="169" t="s">
        <v>20</v>
      </c>
      <c r="N171" s="170" t="s">
        <v>42</v>
      </c>
      <c r="O171" s="36"/>
      <c r="P171" s="171">
        <f>O171*H171</f>
        <v>0</v>
      </c>
      <c r="Q171" s="171">
        <v>0</v>
      </c>
      <c r="R171" s="171">
        <f>Q171*H171</f>
        <v>0</v>
      </c>
      <c r="S171" s="171">
        <v>0.024</v>
      </c>
      <c r="T171" s="172">
        <f>S171*H171</f>
        <v>0.6</v>
      </c>
      <c r="AR171" s="18" t="s">
        <v>161</v>
      </c>
      <c r="AT171" s="18" t="s">
        <v>136</v>
      </c>
      <c r="AU171" s="18" t="s">
        <v>78</v>
      </c>
      <c r="AY171" s="18" t="s">
        <v>133</v>
      </c>
      <c r="BE171" s="173">
        <f>IF(N171="základní",J171,0)</f>
        <v>0</v>
      </c>
      <c r="BF171" s="173">
        <f>IF(N171="snížená",J171,0)</f>
        <v>0</v>
      </c>
      <c r="BG171" s="173">
        <f>IF(N171="zákl. přenesená",J171,0)</f>
        <v>0</v>
      </c>
      <c r="BH171" s="173">
        <f>IF(N171="sníž. přenesená",J171,0)</f>
        <v>0</v>
      </c>
      <c r="BI171" s="173">
        <f>IF(N171="nulová",J171,0)</f>
        <v>0</v>
      </c>
      <c r="BJ171" s="18" t="s">
        <v>22</v>
      </c>
      <c r="BK171" s="173">
        <f>ROUND(I171*H171,2)</f>
        <v>0</v>
      </c>
      <c r="BL171" s="18" t="s">
        <v>161</v>
      </c>
      <c r="BM171" s="18" t="s">
        <v>274</v>
      </c>
    </row>
    <row r="172" spans="2:51" s="12" customFormat="1" ht="13.5">
      <c r="B172" s="183"/>
      <c r="D172" s="192" t="s">
        <v>142</v>
      </c>
      <c r="E172" s="201" t="s">
        <v>20</v>
      </c>
      <c r="F172" s="202" t="s">
        <v>80</v>
      </c>
      <c r="H172" s="203">
        <v>25</v>
      </c>
      <c r="I172" s="187"/>
      <c r="L172" s="183"/>
      <c r="M172" s="188"/>
      <c r="N172" s="189"/>
      <c r="O172" s="189"/>
      <c r="P172" s="189"/>
      <c r="Q172" s="189"/>
      <c r="R172" s="189"/>
      <c r="S172" s="189"/>
      <c r="T172" s="190"/>
      <c r="AT172" s="184" t="s">
        <v>142</v>
      </c>
      <c r="AU172" s="184" t="s">
        <v>78</v>
      </c>
      <c r="AV172" s="12" t="s">
        <v>78</v>
      </c>
      <c r="AW172" s="12" t="s">
        <v>35</v>
      </c>
      <c r="AX172" s="12" t="s">
        <v>22</v>
      </c>
      <c r="AY172" s="184" t="s">
        <v>133</v>
      </c>
    </row>
    <row r="173" spans="2:65" s="1" customFormat="1" ht="22.5" customHeight="1">
      <c r="B173" s="161"/>
      <c r="C173" s="162" t="s">
        <v>275</v>
      </c>
      <c r="D173" s="162" t="s">
        <v>136</v>
      </c>
      <c r="E173" s="163" t="s">
        <v>276</v>
      </c>
      <c r="F173" s="164" t="s">
        <v>277</v>
      </c>
      <c r="G173" s="165" t="s">
        <v>82</v>
      </c>
      <c r="H173" s="166">
        <v>25</v>
      </c>
      <c r="I173" s="167"/>
      <c r="J173" s="168">
        <f>ROUND(I173*H173,2)</f>
        <v>0</v>
      </c>
      <c r="K173" s="164" t="s">
        <v>139</v>
      </c>
      <c r="L173" s="35"/>
      <c r="M173" s="169" t="s">
        <v>20</v>
      </c>
      <c r="N173" s="170" t="s">
        <v>42</v>
      </c>
      <c r="O173" s="36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AR173" s="18" t="s">
        <v>161</v>
      </c>
      <c r="AT173" s="18" t="s">
        <v>136</v>
      </c>
      <c r="AU173" s="18" t="s">
        <v>78</v>
      </c>
      <c r="AY173" s="18" t="s">
        <v>133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18" t="s">
        <v>22</v>
      </c>
      <c r="BK173" s="173">
        <f>ROUND(I173*H173,2)</f>
        <v>0</v>
      </c>
      <c r="BL173" s="18" t="s">
        <v>161</v>
      </c>
      <c r="BM173" s="18" t="s">
        <v>278</v>
      </c>
    </row>
    <row r="174" spans="2:65" s="1" customFormat="1" ht="22.5" customHeight="1">
      <c r="B174" s="161"/>
      <c r="C174" s="205" t="s">
        <v>279</v>
      </c>
      <c r="D174" s="205" t="s">
        <v>172</v>
      </c>
      <c r="E174" s="206" t="s">
        <v>280</v>
      </c>
      <c r="F174" s="207" t="s">
        <v>281</v>
      </c>
      <c r="G174" s="208" t="s">
        <v>82</v>
      </c>
      <c r="H174" s="209">
        <v>2</v>
      </c>
      <c r="I174" s="210"/>
      <c r="J174" s="211">
        <f>ROUND(I174*H174,2)</f>
        <v>0</v>
      </c>
      <c r="K174" s="207" t="s">
        <v>139</v>
      </c>
      <c r="L174" s="212"/>
      <c r="M174" s="213" t="s">
        <v>20</v>
      </c>
      <c r="N174" s="214" t="s">
        <v>42</v>
      </c>
      <c r="O174" s="36"/>
      <c r="P174" s="171">
        <f>O174*H174</f>
        <v>0</v>
      </c>
      <c r="Q174" s="171">
        <v>0.00185</v>
      </c>
      <c r="R174" s="171">
        <f>Q174*H174</f>
        <v>0.0037</v>
      </c>
      <c r="S174" s="171">
        <v>0</v>
      </c>
      <c r="T174" s="172">
        <f>S174*H174</f>
        <v>0</v>
      </c>
      <c r="AR174" s="18" t="s">
        <v>233</v>
      </c>
      <c r="AT174" s="18" t="s">
        <v>172</v>
      </c>
      <c r="AU174" s="18" t="s">
        <v>78</v>
      </c>
      <c r="AY174" s="18" t="s">
        <v>133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18" t="s">
        <v>22</v>
      </c>
      <c r="BK174" s="173">
        <f>ROUND(I174*H174,2)</f>
        <v>0</v>
      </c>
      <c r="BL174" s="18" t="s">
        <v>161</v>
      </c>
      <c r="BM174" s="18" t="s">
        <v>282</v>
      </c>
    </row>
    <row r="175" spans="2:51" s="11" customFormat="1" ht="13.5">
      <c r="B175" s="174"/>
      <c r="D175" s="175" t="s">
        <v>142</v>
      </c>
      <c r="E175" s="176" t="s">
        <v>20</v>
      </c>
      <c r="F175" s="177" t="s">
        <v>143</v>
      </c>
      <c r="H175" s="178" t="s">
        <v>20</v>
      </c>
      <c r="I175" s="179"/>
      <c r="L175" s="174"/>
      <c r="M175" s="180"/>
      <c r="N175" s="181"/>
      <c r="O175" s="181"/>
      <c r="P175" s="181"/>
      <c r="Q175" s="181"/>
      <c r="R175" s="181"/>
      <c r="S175" s="181"/>
      <c r="T175" s="182"/>
      <c r="AT175" s="178" t="s">
        <v>142</v>
      </c>
      <c r="AU175" s="178" t="s">
        <v>78</v>
      </c>
      <c r="AV175" s="11" t="s">
        <v>22</v>
      </c>
      <c r="AW175" s="11" t="s">
        <v>35</v>
      </c>
      <c r="AX175" s="11" t="s">
        <v>71</v>
      </c>
      <c r="AY175" s="178" t="s">
        <v>133</v>
      </c>
    </row>
    <row r="176" spans="2:51" s="12" customFormat="1" ht="13.5">
      <c r="B176" s="183"/>
      <c r="D176" s="192" t="s">
        <v>142</v>
      </c>
      <c r="E176" s="201" t="s">
        <v>20</v>
      </c>
      <c r="F176" s="202" t="s">
        <v>78</v>
      </c>
      <c r="H176" s="203">
        <v>2</v>
      </c>
      <c r="I176" s="187"/>
      <c r="L176" s="183"/>
      <c r="M176" s="188"/>
      <c r="N176" s="189"/>
      <c r="O176" s="189"/>
      <c r="P176" s="189"/>
      <c r="Q176" s="189"/>
      <c r="R176" s="189"/>
      <c r="S176" s="189"/>
      <c r="T176" s="190"/>
      <c r="AT176" s="184" t="s">
        <v>142</v>
      </c>
      <c r="AU176" s="184" t="s">
        <v>78</v>
      </c>
      <c r="AV176" s="12" t="s">
        <v>78</v>
      </c>
      <c r="AW176" s="12" t="s">
        <v>35</v>
      </c>
      <c r="AX176" s="12" t="s">
        <v>22</v>
      </c>
      <c r="AY176" s="184" t="s">
        <v>133</v>
      </c>
    </row>
    <row r="177" spans="2:65" s="1" customFormat="1" ht="22.5" customHeight="1">
      <c r="B177" s="161"/>
      <c r="C177" s="205" t="s">
        <v>283</v>
      </c>
      <c r="D177" s="205" t="s">
        <v>172</v>
      </c>
      <c r="E177" s="206" t="s">
        <v>284</v>
      </c>
      <c r="F177" s="207" t="s">
        <v>285</v>
      </c>
      <c r="G177" s="208" t="s">
        <v>82</v>
      </c>
      <c r="H177" s="209">
        <v>23</v>
      </c>
      <c r="I177" s="210"/>
      <c r="J177" s="211">
        <f>ROUND(I177*H177,2)</f>
        <v>0</v>
      </c>
      <c r="K177" s="207" t="s">
        <v>139</v>
      </c>
      <c r="L177" s="212"/>
      <c r="M177" s="213" t="s">
        <v>20</v>
      </c>
      <c r="N177" s="214" t="s">
        <v>42</v>
      </c>
      <c r="O177" s="36"/>
      <c r="P177" s="171">
        <f>O177*H177</f>
        <v>0</v>
      </c>
      <c r="Q177" s="171">
        <v>0.00208</v>
      </c>
      <c r="R177" s="171">
        <f>Q177*H177</f>
        <v>0.047839999999999994</v>
      </c>
      <c r="S177" s="171">
        <v>0</v>
      </c>
      <c r="T177" s="172">
        <f>S177*H177</f>
        <v>0</v>
      </c>
      <c r="AR177" s="18" t="s">
        <v>233</v>
      </c>
      <c r="AT177" s="18" t="s">
        <v>172</v>
      </c>
      <c r="AU177" s="18" t="s">
        <v>78</v>
      </c>
      <c r="AY177" s="18" t="s">
        <v>133</v>
      </c>
      <c r="BE177" s="173">
        <f>IF(N177="základní",J177,0)</f>
        <v>0</v>
      </c>
      <c r="BF177" s="173">
        <f>IF(N177="snížená",J177,0)</f>
        <v>0</v>
      </c>
      <c r="BG177" s="173">
        <f>IF(N177="zákl. přenesená",J177,0)</f>
        <v>0</v>
      </c>
      <c r="BH177" s="173">
        <f>IF(N177="sníž. přenesená",J177,0)</f>
        <v>0</v>
      </c>
      <c r="BI177" s="173">
        <f>IF(N177="nulová",J177,0)</f>
        <v>0</v>
      </c>
      <c r="BJ177" s="18" t="s">
        <v>22</v>
      </c>
      <c r="BK177" s="173">
        <f>ROUND(I177*H177,2)</f>
        <v>0</v>
      </c>
      <c r="BL177" s="18" t="s">
        <v>161</v>
      </c>
      <c r="BM177" s="18" t="s">
        <v>286</v>
      </c>
    </row>
    <row r="178" spans="2:51" s="11" customFormat="1" ht="13.5">
      <c r="B178" s="174"/>
      <c r="D178" s="175" t="s">
        <v>142</v>
      </c>
      <c r="E178" s="176" t="s">
        <v>20</v>
      </c>
      <c r="F178" s="177" t="s">
        <v>143</v>
      </c>
      <c r="H178" s="178" t="s">
        <v>20</v>
      </c>
      <c r="I178" s="179"/>
      <c r="L178" s="174"/>
      <c r="M178" s="180"/>
      <c r="N178" s="181"/>
      <c r="O178" s="181"/>
      <c r="P178" s="181"/>
      <c r="Q178" s="181"/>
      <c r="R178" s="181"/>
      <c r="S178" s="181"/>
      <c r="T178" s="182"/>
      <c r="AT178" s="178" t="s">
        <v>142</v>
      </c>
      <c r="AU178" s="178" t="s">
        <v>78</v>
      </c>
      <c r="AV178" s="11" t="s">
        <v>22</v>
      </c>
      <c r="AW178" s="11" t="s">
        <v>35</v>
      </c>
      <c r="AX178" s="11" t="s">
        <v>71</v>
      </c>
      <c r="AY178" s="178" t="s">
        <v>133</v>
      </c>
    </row>
    <row r="179" spans="2:51" s="12" customFormat="1" ht="13.5">
      <c r="B179" s="183"/>
      <c r="D179" s="192" t="s">
        <v>142</v>
      </c>
      <c r="E179" s="201" t="s">
        <v>20</v>
      </c>
      <c r="F179" s="202" t="s">
        <v>181</v>
      </c>
      <c r="H179" s="203">
        <v>23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142</v>
      </c>
      <c r="AU179" s="184" t="s">
        <v>78</v>
      </c>
      <c r="AV179" s="12" t="s">
        <v>78</v>
      </c>
      <c r="AW179" s="12" t="s">
        <v>35</v>
      </c>
      <c r="AX179" s="12" t="s">
        <v>22</v>
      </c>
      <c r="AY179" s="184" t="s">
        <v>133</v>
      </c>
    </row>
    <row r="180" spans="2:65" s="1" customFormat="1" ht="22.5" customHeight="1">
      <c r="B180" s="161"/>
      <c r="C180" s="162" t="s">
        <v>287</v>
      </c>
      <c r="D180" s="162" t="s">
        <v>136</v>
      </c>
      <c r="E180" s="163" t="s">
        <v>288</v>
      </c>
      <c r="F180" s="164" t="s">
        <v>289</v>
      </c>
      <c r="G180" s="165" t="s">
        <v>204</v>
      </c>
      <c r="H180" s="166">
        <v>0.762</v>
      </c>
      <c r="I180" s="167"/>
      <c r="J180" s="168">
        <f>ROUND(I180*H180,2)</f>
        <v>0</v>
      </c>
      <c r="K180" s="164" t="s">
        <v>139</v>
      </c>
      <c r="L180" s="35"/>
      <c r="M180" s="169" t="s">
        <v>20</v>
      </c>
      <c r="N180" s="170" t="s">
        <v>42</v>
      </c>
      <c r="O180" s="36"/>
      <c r="P180" s="171">
        <f>O180*H180</f>
        <v>0</v>
      </c>
      <c r="Q180" s="171">
        <v>0</v>
      </c>
      <c r="R180" s="171">
        <f>Q180*H180</f>
        <v>0</v>
      </c>
      <c r="S180" s="171">
        <v>0</v>
      </c>
      <c r="T180" s="172">
        <f>S180*H180</f>
        <v>0</v>
      </c>
      <c r="AR180" s="18" t="s">
        <v>161</v>
      </c>
      <c r="AT180" s="18" t="s">
        <v>136</v>
      </c>
      <c r="AU180" s="18" t="s">
        <v>78</v>
      </c>
      <c r="AY180" s="18" t="s">
        <v>133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18" t="s">
        <v>22</v>
      </c>
      <c r="BK180" s="173">
        <f>ROUND(I180*H180,2)</f>
        <v>0</v>
      </c>
      <c r="BL180" s="18" t="s">
        <v>161</v>
      </c>
      <c r="BM180" s="18" t="s">
        <v>290</v>
      </c>
    </row>
    <row r="181" spans="2:65" s="1" customFormat="1" ht="22.5" customHeight="1">
      <c r="B181" s="161"/>
      <c r="C181" s="162" t="s">
        <v>291</v>
      </c>
      <c r="D181" s="162" t="s">
        <v>136</v>
      </c>
      <c r="E181" s="163" t="s">
        <v>292</v>
      </c>
      <c r="F181" s="164" t="s">
        <v>293</v>
      </c>
      <c r="G181" s="165" t="s">
        <v>204</v>
      </c>
      <c r="H181" s="166">
        <v>0.762</v>
      </c>
      <c r="I181" s="167"/>
      <c r="J181" s="168">
        <f>ROUND(I181*H181,2)</f>
        <v>0</v>
      </c>
      <c r="K181" s="164" t="s">
        <v>139</v>
      </c>
      <c r="L181" s="35"/>
      <c r="M181" s="169" t="s">
        <v>20</v>
      </c>
      <c r="N181" s="170" t="s">
        <v>42</v>
      </c>
      <c r="O181" s="36"/>
      <c r="P181" s="171">
        <f>O181*H181</f>
        <v>0</v>
      </c>
      <c r="Q181" s="171">
        <v>0</v>
      </c>
      <c r="R181" s="171">
        <f>Q181*H181</f>
        <v>0</v>
      </c>
      <c r="S181" s="171">
        <v>0</v>
      </c>
      <c r="T181" s="172">
        <f>S181*H181</f>
        <v>0</v>
      </c>
      <c r="AR181" s="18" t="s">
        <v>161</v>
      </c>
      <c r="AT181" s="18" t="s">
        <v>136</v>
      </c>
      <c r="AU181" s="18" t="s">
        <v>78</v>
      </c>
      <c r="AY181" s="18" t="s">
        <v>133</v>
      </c>
      <c r="BE181" s="173">
        <f>IF(N181="základní",J181,0)</f>
        <v>0</v>
      </c>
      <c r="BF181" s="173">
        <f>IF(N181="snížená",J181,0)</f>
        <v>0</v>
      </c>
      <c r="BG181" s="173">
        <f>IF(N181="zákl. přenesená",J181,0)</f>
        <v>0</v>
      </c>
      <c r="BH181" s="173">
        <f>IF(N181="sníž. přenesená",J181,0)</f>
        <v>0</v>
      </c>
      <c r="BI181" s="173">
        <f>IF(N181="nulová",J181,0)</f>
        <v>0</v>
      </c>
      <c r="BJ181" s="18" t="s">
        <v>22</v>
      </c>
      <c r="BK181" s="173">
        <f>ROUND(I181*H181,2)</f>
        <v>0</v>
      </c>
      <c r="BL181" s="18" t="s">
        <v>161</v>
      </c>
      <c r="BM181" s="18" t="s">
        <v>294</v>
      </c>
    </row>
    <row r="182" spans="2:63" s="10" customFormat="1" ht="29.25" customHeight="1">
      <c r="B182" s="147"/>
      <c r="D182" s="158" t="s">
        <v>70</v>
      </c>
      <c r="E182" s="159" t="s">
        <v>295</v>
      </c>
      <c r="F182" s="159" t="s">
        <v>296</v>
      </c>
      <c r="I182" s="150"/>
      <c r="J182" s="160">
        <f>BK182</f>
        <v>0</v>
      </c>
      <c r="L182" s="147"/>
      <c r="M182" s="152"/>
      <c r="N182" s="153"/>
      <c r="O182" s="153"/>
      <c r="P182" s="154">
        <f>SUM(P183:P193)</f>
        <v>0</v>
      </c>
      <c r="Q182" s="153"/>
      <c r="R182" s="154">
        <f>SUM(R183:R193)</f>
        <v>0.0179781</v>
      </c>
      <c r="S182" s="153"/>
      <c r="T182" s="155">
        <f>SUM(T183:T193)</f>
        <v>0</v>
      </c>
      <c r="AR182" s="148" t="s">
        <v>78</v>
      </c>
      <c r="AT182" s="156" t="s">
        <v>70</v>
      </c>
      <c r="AU182" s="156" t="s">
        <v>22</v>
      </c>
      <c r="AY182" s="148" t="s">
        <v>133</v>
      </c>
      <c r="BK182" s="157">
        <f>SUM(BK183:BK193)</f>
        <v>0</v>
      </c>
    </row>
    <row r="183" spans="2:65" s="1" customFormat="1" ht="22.5" customHeight="1">
      <c r="B183" s="161"/>
      <c r="C183" s="162" t="s">
        <v>297</v>
      </c>
      <c r="D183" s="162" t="s">
        <v>136</v>
      </c>
      <c r="E183" s="163" t="s">
        <v>298</v>
      </c>
      <c r="F183" s="164" t="s">
        <v>299</v>
      </c>
      <c r="G183" s="165" t="s">
        <v>86</v>
      </c>
      <c r="H183" s="166">
        <v>36.69</v>
      </c>
      <c r="I183" s="167"/>
      <c r="J183" s="168">
        <f>ROUND(I183*H183,2)</f>
        <v>0</v>
      </c>
      <c r="K183" s="164" t="s">
        <v>139</v>
      </c>
      <c r="L183" s="35"/>
      <c r="M183" s="169" t="s">
        <v>20</v>
      </c>
      <c r="N183" s="170" t="s">
        <v>42</v>
      </c>
      <c r="O183" s="36"/>
      <c r="P183" s="171">
        <f>O183*H183</f>
        <v>0</v>
      </c>
      <c r="Q183" s="171">
        <v>8E-05</v>
      </c>
      <c r="R183" s="171">
        <f>Q183*H183</f>
        <v>0.0029352000000000002</v>
      </c>
      <c r="S183" s="171">
        <v>0</v>
      </c>
      <c r="T183" s="172">
        <f>S183*H183</f>
        <v>0</v>
      </c>
      <c r="AR183" s="18" t="s">
        <v>161</v>
      </c>
      <c r="AT183" s="18" t="s">
        <v>136</v>
      </c>
      <c r="AU183" s="18" t="s">
        <v>78</v>
      </c>
      <c r="AY183" s="18" t="s">
        <v>133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18" t="s">
        <v>22</v>
      </c>
      <c r="BK183" s="173">
        <f>ROUND(I183*H183,2)</f>
        <v>0</v>
      </c>
      <c r="BL183" s="18" t="s">
        <v>161</v>
      </c>
      <c r="BM183" s="18" t="s">
        <v>300</v>
      </c>
    </row>
    <row r="184" spans="2:51" s="11" customFormat="1" ht="13.5">
      <c r="B184" s="174"/>
      <c r="D184" s="175" t="s">
        <v>142</v>
      </c>
      <c r="E184" s="176" t="s">
        <v>20</v>
      </c>
      <c r="F184" s="177" t="s">
        <v>301</v>
      </c>
      <c r="H184" s="178" t="s">
        <v>20</v>
      </c>
      <c r="I184" s="179"/>
      <c r="L184" s="174"/>
      <c r="M184" s="180"/>
      <c r="N184" s="181"/>
      <c r="O184" s="181"/>
      <c r="P184" s="181"/>
      <c r="Q184" s="181"/>
      <c r="R184" s="181"/>
      <c r="S184" s="181"/>
      <c r="T184" s="182"/>
      <c r="AT184" s="178" t="s">
        <v>142</v>
      </c>
      <c r="AU184" s="178" t="s">
        <v>78</v>
      </c>
      <c r="AV184" s="11" t="s">
        <v>22</v>
      </c>
      <c r="AW184" s="11" t="s">
        <v>35</v>
      </c>
      <c r="AX184" s="11" t="s">
        <v>71</v>
      </c>
      <c r="AY184" s="178" t="s">
        <v>133</v>
      </c>
    </row>
    <row r="185" spans="2:51" s="12" customFormat="1" ht="13.5">
      <c r="B185" s="183"/>
      <c r="D185" s="175" t="s">
        <v>142</v>
      </c>
      <c r="E185" s="184" t="s">
        <v>20</v>
      </c>
      <c r="F185" s="185" t="s">
        <v>302</v>
      </c>
      <c r="H185" s="186">
        <v>2.88</v>
      </c>
      <c r="I185" s="187"/>
      <c r="L185" s="183"/>
      <c r="M185" s="188"/>
      <c r="N185" s="189"/>
      <c r="O185" s="189"/>
      <c r="P185" s="189"/>
      <c r="Q185" s="189"/>
      <c r="R185" s="189"/>
      <c r="S185" s="189"/>
      <c r="T185" s="190"/>
      <c r="AT185" s="184" t="s">
        <v>142</v>
      </c>
      <c r="AU185" s="184" t="s">
        <v>78</v>
      </c>
      <c r="AV185" s="12" t="s">
        <v>78</v>
      </c>
      <c r="AW185" s="12" t="s">
        <v>35</v>
      </c>
      <c r="AX185" s="12" t="s">
        <v>71</v>
      </c>
      <c r="AY185" s="184" t="s">
        <v>133</v>
      </c>
    </row>
    <row r="186" spans="2:51" s="12" customFormat="1" ht="13.5">
      <c r="B186" s="183"/>
      <c r="D186" s="175" t="s">
        <v>142</v>
      </c>
      <c r="E186" s="184" t="s">
        <v>20</v>
      </c>
      <c r="F186" s="185" t="s">
        <v>303</v>
      </c>
      <c r="H186" s="186">
        <v>33.81</v>
      </c>
      <c r="I186" s="187"/>
      <c r="L186" s="183"/>
      <c r="M186" s="188"/>
      <c r="N186" s="189"/>
      <c r="O186" s="189"/>
      <c r="P186" s="189"/>
      <c r="Q186" s="189"/>
      <c r="R186" s="189"/>
      <c r="S186" s="189"/>
      <c r="T186" s="190"/>
      <c r="AT186" s="184" t="s">
        <v>142</v>
      </c>
      <c r="AU186" s="184" t="s">
        <v>78</v>
      </c>
      <c r="AV186" s="12" t="s">
        <v>78</v>
      </c>
      <c r="AW186" s="12" t="s">
        <v>35</v>
      </c>
      <c r="AX186" s="12" t="s">
        <v>71</v>
      </c>
      <c r="AY186" s="184" t="s">
        <v>133</v>
      </c>
    </row>
    <row r="187" spans="2:51" s="13" customFormat="1" ht="13.5">
      <c r="B187" s="191"/>
      <c r="D187" s="192" t="s">
        <v>142</v>
      </c>
      <c r="E187" s="193" t="s">
        <v>92</v>
      </c>
      <c r="F187" s="194" t="s">
        <v>146</v>
      </c>
      <c r="H187" s="195">
        <v>36.69</v>
      </c>
      <c r="I187" s="196"/>
      <c r="L187" s="191"/>
      <c r="M187" s="197"/>
      <c r="N187" s="198"/>
      <c r="O187" s="198"/>
      <c r="P187" s="198"/>
      <c r="Q187" s="198"/>
      <c r="R187" s="198"/>
      <c r="S187" s="198"/>
      <c r="T187" s="199"/>
      <c r="AT187" s="200" t="s">
        <v>142</v>
      </c>
      <c r="AU187" s="200" t="s">
        <v>78</v>
      </c>
      <c r="AV187" s="13" t="s">
        <v>140</v>
      </c>
      <c r="AW187" s="13" t="s">
        <v>35</v>
      </c>
      <c r="AX187" s="13" t="s">
        <v>22</v>
      </c>
      <c r="AY187" s="200" t="s">
        <v>133</v>
      </c>
    </row>
    <row r="188" spans="2:65" s="1" customFormat="1" ht="22.5" customHeight="1">
      <c r="B188" s="161"/>
      <c r="C188" s="162" t="s">
        <v>233</v>
      </c>
      <c r="D188" s="162" t="s">
        <v>136</v>
      </c>
      <c r="E188" s="163" t="s">
        <v>304</v>
      </c>
      <c r="F188" s="164" t="s">
        <v>305</v>
      </c>
      <c r="G188" s="165" t="s">
        <v>86</v>
      </c>
      <c r="H188" s="166">
        <v>36.69</v>
      </c>
      <c r="I188" s="167"/>
      <c r="J188" s="168">
        <f>ROUND(I188*H188,2)</f>
        <v>0</v>
      </c>
      <c r="K188" s="164" t="s">
        <v>139</v>
      </c>
      <c r="L188" s="35"/>
      <c r="M188" s="169" t="s">
        <v>20</v>
      </c>
      <c r="N188" s="170" t="s">
        <v>42</v>
      </c>
      <c r="O188" s="36"/>
      <c r="P188" s="171">
        <f>O188*H188</f>
        <v>0</v>
      </c>
      <c r="Q188" s="171">
        <v>0.00017</v>
      </c>
      <c r="R188" s="171">
        <f>Q188*H188</f>
        <v>0.0062373</v>
      </c>
      <c r="S188" s="171">
        <v>0</v>
      </c>
      <c r="T188" s="172">
        <f>S188*H188</f>
        <v>0</v>
      </c>
      <c r="AR188" s="18" t="s">
        <v>161</v>
      </c>
      <c r="AT188" s="18" t="s">
        <v>136</v>
      </c>
      <c r="AU188" s="18" t="s">
        <v>78</v>
      </c>
      <c r="AY188" s="18" t="s">
        <v>133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18" t="s">
        <v>22</v>
      </c>
      <c r="BK188" s="173">
        <f>ROUND(I188*H188,2)</f>
        <v>0</v>
      </c>
      <c r="BL188" s="18" t="s">
        <v>161</v>
      </c>
      <c r="BM188" s="18" t="s">
        <v>306</v>
      </c>
    </row>
    <row r="189" spans="2:51" s="12" customFormat="1" ht="13.5">
      <c r="B189" s="183"/>
      <c r="D189" s="192" t="s">
        <v>142</v>
      </c>
      <c r="E189" s="201" t="s">
        <v>20</v>
      </c>
      <c r="F189" s="202" t="s">
        <v>92</v>
      </c>
      <c r="H189" s="203">
        <v>36.69</v>
      </c>
      <c r="I189" s="187"/>
      <c r="L189" s="183"/>
      <c r="M189" s="188"/>
      <c r="N189" s="189"/>
      <c r="O189" s="189"/>
      <c r="P189" s="189"/>
      <c r="Q189" s="189"/>
      <c r="R189" s="189"/>
      <c r="S189" s="189"/>
      <c r="T189" s="190"/>
      <c r="AT189" s="184" t="s">
        <v>142</v>
      </c>
      <c r="AU189" s="184" t="s">
        <v>78</v>
      </c>
      <c r="AV189" s="12" t="s">
        <v>78</v>
      </c>
      <c r="AW189" s="12" t="s">
        <v>35</v>
      </c>
      <c r="AX189" s="12" t="s">
        <v>22</v>
      </c>
      <c r="AY189" s="184" t="s">
        <v>133</v>
      </c>
    </row>
    <row r="190" spans="2:65" s="1" customFormat="1" ht="22.5" customHeight="1">
      <c r="B190" s="161"/>
      <c r="C190" s="162" t="s">
        <v>307</v>
      </c>
      <c r="D190" s="162" t="s">
        <v>136</v>
      </c>
      <c r="E190" s="163" t="s">
        <v>308</v>
      </c>
      <c r="F190" s="164" t="s">
        <v>309</v>
      </c>
      <c r="G190" s="165" t="s">
        <v>86</v>
      </c>
      <c r="H190" s="166">
        <v>36.69</v>
      </c>
      <c r="I190" s="167"/>
      <c r="J190" s="168">
        <f>ROUND(I190*H190,2)</f>
        <v>0</v>
      </c>
      <c r="K190" s="164" t="s">
        <v>139</v>
      </c>
      <c r="L190" s="35"/>
      <c r="M190" s="169" t="s">
        <v>20</v>
      </c>
      <c r="N190" s="170" t="s">
        <v>42</v>
      </c>
      <c r="O190" s="36"/>
      <c r="P190" s="171">
        <f>O190*H190</f>
        <v>0</v>
      </c>
      <c r="Q190" s="171">
        <v>0.00012</v>
      </c>
      <c r="R190" s="171">
        <f>Q190*H190</f>
        <v>0.0044028</v>
      </c>
      <c r="S190" s="171">
        <v>0</v>
      </c>
      <c r="T190" s="172">
        <f>S190*H190</f>
        <v>0</v>
      </c>
      <c r="AR190" s="18" t="s">
        <v>161</v>
      </c>
      <c r="AT190" s="18" t="s">
        <v>136</v>
      </c>
      <c r="AU190" s="18" t="s">
        <v>78</v>
      </c>
      <c r="AY190" s="18" t="s">
        <v>133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18" t="s">
        <v>22</v>
      </c>
      <c r="BK190" s="173">
        <f>ROUND(I190*H190,2)</f>
        <v>0</v>
      </c>
      <c r="BL190" s="18" t="s">
        <v>161</v>
      </c>
      <c r="BM190" s="18" t="s">
        <v>310</v>
      </c>
    </row>
    <row r="191" spans="2:51" s="12" customFormat="1" ht="13.5">
      <c r="B191" s="183"/>
      <c r="D191" s="192" t="s">
        <v>142</v>
      </c>
      <c r="E191" s="201" t="s">
        <v>20</v>
      </c>
      <c r="F191" s="202" t="s">
        <v>92</v>
      </c>
      <c r="H191" s="203">
        <v>36.69</v>
      </c>
      <c r="I191" s="187"/>
      <c r="L191" s="183"/>
      <c r="M191" s="188"/>
      <c r="N191" s="189"/>
      <c r="O191" s="189"/>
      <c r="P191" s="189"/>
      <c r="Q191" s="189"/>
      <c r="R191" s="189"/>
      <c r="S191" s="189"/>
      <c r="T191" s="190"/>
      <c r="AT191" s="184" t="s">
        <v>142</v>
      </c>
      <c r="AU191" s="184" t="s">
        <v>78</v>
      </c>
      <c r="AV191" s="12" t="s">
        <v>78</v>
      </c>
      <c r="AW191" s="12" t="s">
        <v>35</v>
      </c>
      <c r="AX191" s="12" t="s">
        <v>22</v>
      </c>
      <c r="AY191" s="184" t="s">
        <v>133</v>
      </c>
    </row>
    <row r="192" spans="2:65" s="1" customFormat="1" ht="22.5" customHeight="1">
      <c r="B192" s="161"/>
      <c r="C192" s="162" t="s">
        <v>311</v>
      </c>
      <c r="D192" s="162" t="s">
        <v>136</v>
      </c>
      <c r="E192" s="163" t="s">
        <v>312</v>
      </c>
      <c r="F192" s="164" t="s">
        <v>313</v>
      </c>
      <c r="G192" s="165" t="s">
        <v>86</v>
      </c>
      <c r="H192" s="166">
        <v>36.69</v>
      </c>
      <c r="I192" s="167"/>
      <c r="J192" s="168">
        <f>ROUND(I192*H192,2)</f>
        <v>0</v>
      </c>
      <c r="K192" s="164" t="s">
        <v>139</v>
      </c>
      <c r="L192" s="35"/>
      <c r="M192" s="169" t="s">
        <v>20</v>
      </c>
      <c r="N192" s="170" t="s">
        <v>42</v>
      </c>
      <c r="O192" s="36"/>
      <c r="P192" s="171">
        <f>O192*H192</f>
        <v>0</v>
      </c>
      <c r="Q192" s="171">
        <v>0.00012</v>
      </c>
      <c r="R192" s="171">
        <f>Q192*H192</f>
        <v>0.0044028</v>
      </c>
      <c r="S192" s="171">
        <v>0</v>
      </c>
      <c r="T192" s="172">
        <f>S192*H192</f>
        <v>0</v>
      </c>
      <c r="AR192" s="18" t="s">
        <v>161</v>
      </c>
      <c r="AT192" s="18" t="s">
        <v>136</v>
      </c>
      <c r="AU192" s="18" t="s">
        <v>78</v>
      </c>
      <c r="AY192" s="18" t="s">
        <v>133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18" t="s">
        <v>22</v>
      </c>
      <c r="BK192" s="173">
        <f>ROUND(I192*H192,2)</f>
        <v>0</v>
      </c>
      <c r="BL192" s="18" t="s">
        <v>161</v>
      </c>
      <c r="BM192" s="18" t="s">
        <v>314</v>
      </c>
    </row>
    <row r="193" spans="2:51" s="12" customFormat="1" ht="13.5">
      <c r="B193" s="183"/>
      <c r="D193" s="175" t="s">
        <v>142</v>
      </c>
      <c r="E193" s="184" t="s">
        <v>20</v>
      </c>
      <c r="F193" s="185" t="s">
        <v>92</v>
      </c>
      <c r="H193" s="186">
        <v>36.69</v>
      </c>
      <c r="I193" s="187"/>
      <c r="L193" s="183"/>
      <c r="M193" s="188"/>
      <c r="N193" s="189"/>
      <c r="O193" s="189"/>
      <c r="P193" s="189"/>
      <c r="Q193" s="189"/>
      <c r="R193" s="189"/>
      <c r="S193" s="189"/>
      <c r="T193" s="190"/>
      <c r="AT193" s="184" t="s">
        <v>142</v>
      </c>
      <c r="AU193" s="184" t="s">
        <v>78</v>
      </c>
      <c r="AV193" s="12" t="s">
        <v>78</v>
      </c>
      <c r="AW193" s="12" t="s">
        <v>35</v>
      </c>
      <c r="AX193" s="12" t="s">
        <v>22</v>
      </c>
      <c r="AY193" s="184" t="s">
        <v>133</v>
      </c>
    </row>
    <row r="194" spans="2:63" s="10" customFormat="1" ht="29.25" customHeight="1">
      <c r="B194" s="147"/>
      <c r="D194" s="158" t="s">
        <v>70</v>
      </c>
      <c r="E194" s="159" t="s">
        <v>315</v>
      </c>
      <c r="F194" s="159" t="s">
        <v>316</v>
      </c>
      <c r="I194" s="150"/>
      <c r="J194" s="160">
        <f>BK194</f>
        <v>0</v>
      </c>
      <c r="L194" s="147"/>
      <c r="M194" s="152"/>
      <c r="N194" s="153"/>
      <c r="O194" s="153"/>
      <c r="P194" s="154">
        <f>SUM(P195:P220)</f>
        <v>0</v>
      </c>
      <c r="Q194" s="153"/>
      <c r="R194" s="154">
        <f>SUM(R195:R220)</f>
        <v>0.18917494</v>
      </c>
      <c r="S194" s="153"/>
      <c r="T194" s="155">
        <f>SUM(T195:T220)</f>
        <v>0.0684084</v>
      </c>
      <c r="AR194" s="148" t="s">
        <v>78</v>
      </c>
      <c r="AT194" s="156" t="s">
        <v>70</v>
      </c>
      <c r="AU194" s="156" t="s">
        <v>22</v>
      </c>
      <c r="AY194" s="148" t="s">
        <v>133</v>
      </c>
      <c r="BK194" s="157">
        <f>SUM(BK195:BK220)</f>
        <v>0</v>
      </c>
    </row>
    <row r="195" spans="2:65" s="1" customFormat="1" ht="22.5" customHeight="1">
      <c r="B195" s="161"/>
      <c r="C195" s="162" t="s">
        <v>317</v>
      </c>
      <c r="D195" s="162" t="s">
        <v>136</v>
      </c>
      <c r="E195" s="163" t="s">
        <v>318</v>
      </c>
      <c r="F195" s="164" t="s">
        <v>319</v>
      </c>
      <c r="G195" s="165" t="s">
        <v>86</v>
      </c>
      <c r="H195" s="166">
        <v>456.056</v>
      </c>
      <c r="I195" s="167"/>
      <c r="J195" s="168">
        <f>ROUND(I195*H195,2)</f>
        <v>0</v>
      </c>
      <c r="K195" s="164" t="s">
        <v>139</v>
      </c>
      <c r="L195" s="35"/>
      <c r="M195" s="169" t="s">
        <v>20</v>
      </c>
      <c r="N195" s="170" t="s">
        <v>42</v>
      </c>
      <c r="O195" s="36"/>
      <c r="P195" s="171">
        <f>O195*H195</f>
        <v>0</v>
      </c>
      <c r="Q195" s="171">
        <v>0</v>
      </c>
      <c r="R195" s="171">
        <f>Q195*H195</f>
        <v>0</v>
      </c>
      <c r="S195" s="171">
        <v>0.00015</v>
      </c>
      <c r="T195" s="172">
        <f>S195*H195</f>
        <v>0.0684084</v>
      </c>
      <c r="AR195" s="18" t="s">
        <v>161</v>
      </c>
      <c r="AT195" s="18" t="s">
        <v>136</v>
      </c>
      <c r="AU195" s="18" t="s">
        <v>78</v>
      </c>
      <c r="AY195" s="18" t="s">
        <v>133</v>
      </c>
      <c r="BE195" s="173">
        <f>IF(N195="základní",J195,0)</f>
        <v>0</v>
      </c>
      <c r="BF195" s="173">
        <f>IF(N195="snížená",J195,0)</f>
        <v>0</v>
      </c>
      <c r="BG195" s="173">
        <f>IF(N195="zákl. přenesená",J195,0)</f>
        <v>0</v>
      </c>
      <c r="BH195" s="173">
        <f>IF(N195="sníž. přenesená",J195,0)</f>
        <v>0</v>
      </c>
      <c r="BI195" s="173">
        <f>IF(N195="nulová",J195,0)</f>
        <v>0</v>
      </c>
      <c r="BJ195" s="18" t="s">
        <v>22</v>
      </c>
      <c r="BK195" s="173">
        <f>ROUND(I195*H195,2)</f>
        <v>0</v>
      </c>
      <c r="BL195" s="18" t="s">
        <v>161</v>
      </c>
      <c r="BM195" s="18" t="s">
        <v>320</v>
      </c>
    </row>
    <row r="196" spans="2:51" s="11" customFormat="1" ht="13.5">
      <c r="B196" s="174"/>
      <c r="D196" s="175" t="s">
        <v>142</v>
      </c>
      <c r="E196" s="176" t="s">
        <v>20</v>
      </c>
      <c r="F196" s="177" t="s">
        <v>143</v>
      </c>
      <c r="H196" s="178" t="s">
        <v>20</v>
      </c>
      <c r="I196" s="179"/>
      <c r="L196" s="174"/>
      <c r="M196" s="180"/>
      <c r="N196" s="181"/>
      <c r="O196" s="181"/>
      <c r="P196" s="181"/>
      <c r="Q196" s="181"/>
      <c r="R196" s="181"/>
      <c r="S196" s="181"/>
      <c r="T196" s="182"/>
      <c r="AT196" s="178" t="s">
        <v>142</v>
      </c>
      <c r="AU196" s="178" t="s">
        <v>78</v>
      </c>
      <c r="AV196" s="11" t="s">
        <v>22</v>
      </c>
      <c r="AW196" s="11" t="s">
        <v>35</v>
      </c>
      <c r="AX196" s="11" t="s">
        <v>71</v>
      </c>
      <c r="AY196" s="178" t="s">
        <v>133</v>
      </c>
    </row>
    <row r="197" spans="2:51" s="12" customFormat="1" ht="13.5">
      <c r="B197" s="183"/>
      <c r="D197" s="175" t="s">
        <v>142</v>
      </c>
      <c r="E197" s="184" t="s">
        <v>20</v>
      </c>
      <c r="F197" s="185" t="s">
        <v>321</v>
      </c>
      <c r="H197" s="186">
        <v>109.25</v>
      </c>
      <c r="I197" s="187"/>
      <c r="L197" s="183"/>
      <c r="M197" s="188"/>
      <c r="N197" s="189"/>
      <c r="O197" s="189"/>
      <c r="P197" s="189"/>
      <c r="Q197" s="189"/>
      <c r="R197" s="189"/>
      <c r="S197" s="189"/>
      <c r="T197" s="190"/>
      <c r="AT197" s="184" t="s">
        <v>142</v>
      </c>
      <c r="AU197" s="184" t="s">
        <v>78</v>
      </c>
      <c r="AV197" s="12" t="s">
        <v>78</v>
      </c>
      <c r="AW197" s="12" t="s">
        <v>35</v>
      </c>
      <c r="AX197" s="12" t="s">
        <v>71</v>
      </c>
      <c r="AY197" s="184" t="s">
        <v>133</v>
      </c>
    </row>
    <row r="198" spans="2:51" s="12" customFormat="1" ht="13.5">
      <c r="B198" s="183"/>
      <c r="D198" s="175" t="s">
        <v>142</v>
      </c>
      <c r="E198" s="184" t="s">
        <v>20</v>
      </c>
      <c r="F198" s="185" t="s">
        <v>322</v>
      </c>
      <c r="H198" s="186">
        <v>9</v>
      </c>
      <c r="I198" s="187"/>
      <c r="L198" s="183"/>
      <c r="M198" s="188"/>
      <c r="N198" s="189"/>
      <c r="O198" s="189"/>
      <c r="P198" s="189"/>
      <c r="Q198" s="189"/>
      <c r="R198" s="189"/>
      <c r="S198" s="189"/>
      <c r="T198" s="190"/>
      <c r="AT198" s="184" t="s">
        <v>142</v>
      </c>
      <c r="AU198" s="184" t="s">
        <v>78</v>
      </c>
      <c r="AV198" s="12" t="s">
        <v>78</v>
      </c>
      <c r="AW198" s="12" t="s">
        <v>35</v>
      </c>
      <c r="AX198" s="12" t="s">
        <v>71</v>
      </c>
      <c r="AY198" s="184" t="s">
        <v>133</v>
      </c>
    </row>
    <row r="199" spans="2:51" s="14" customFormat="1" ht="13.5">
      <c r="B199" s="215"/>
      <c r="D199" s="175" t="s">
        <v>142</v>
      </c>
      <c r="E199" s="216" t="s">
        <v>84</v>
      </c>
      <c r="F199" s="217" t="s">
        <v>323</v>
      </c>
      <c r="H199" s="218">
        <v>118.25</v>
      </c>
      <c r="I199" s="219"/>
      <c r="L199" s="215"/>
      <c r="M199" s="220"/>
      <c r="N199" s="221"/>
      <c r="O199" s="221"/>
      <c r="P199" s="221"/>
      <c r="Q199" s="221"/>
      <c r="R199" s="221"/>
      <c r="S199" s="221"/>
      <c r="T199" s="222"/>
      <c r="AT199" s="216" t="s">
        <v>142</v>
      </c>
      <c r="AU199" s="216" t="s">
        <v>78</v>
      </c>
      <c r="AV199" s="14" t="s">
        <v>151</v>
      </c>
      <c r="AW199" s="14" t="s">
        <v>35</v>
      </c>
      <c r="AX199" s="14" t="s">
        <v>71</v>
      </c>
      <c r="AY199" s="216" t="s">
        <v>133</v>
      </c>
    </row>
    <row r="200" spans="2:51" s="12" customFormat="1" ht="13.5">
      <c r="B200" s="183"/>
      <c r="D200" s="175" t="s">
        <v>142</v>
      </c>
      <c r="E200" s="184" t="s">
        <v>20</v>
      </c>
      <c r="F200" s="185" t="s">
        <v>324</v>
      </c>
      <c r="H200" s="186">
        <v>93.242</v>
      </c>
      <c r="I200" s="187"/>
      <c r="L200" s="183"/>
      <c r="M200" s="188"/>
      <c r="N200" s="189"/>
      <c r="O200" s="189"/>
      <c r="P200" s="189"/>
      <c r="Q200" s="189"/>
      <c r="R200" s="189"/>
      <c r="S200" s="189"/>
      <c r="T200" s="190"/>
      <c r="AT200" s="184" t="s">
        <v>142</v>
      </c>
      <c r="AU200" s="184" t="s">
        <v>78</v>
      </c>
      <c r="AV200" s="12" t="s">
        <v>78</v>
      </c>
      <c r="AW200" s="12" t="s">
        <v>35</v>
      </c>
      <c r="AX200" s="12" t="s">
        <v>71</v>
      </c>
      <c r="AY200" s="184" t="s">
        <v>133</v>
      </c>
    </row>
    <row r="201" spans="2:51" s="12" customFormat="1" ht="13.5">
      <c r="B201" s="183"/>
      <c r="D201" s="175" t="s">
        <v>142</v>
      </c>
      <c r="E201" s="184" t="s">
        <v>20</v>
      </c>
      <c r="F201" s="185" t="s">
        <v>325</v>
      </c>
      <c r="H201" s="186">
        <v>93.242</v>
      </c>
      <c r="I201" s="187"/>
      <c r="L201" s="183"/>
      <c r="M201" s="188"/>
      <c r="N201" s="189"/>
      <c r="O201" s="189"/>
      <c r="P201" s="189"/>
      <c r="Q201" s="189"/>
      <c r="R201" s="189"/>
      <c r="S201" s="189"/>
      <c r="T201" s="190"/>
      <c r="AT201" s="184" t="s">
        <v>142</v>
      </c>
      <c r="AU201" s="184" t="s">
        <v>78</v>
      </c>
      <c r="AV201" s="12" t="s">
        <v>78</v>
      </c>
      <c r="AW201" s="12" t="s">
        <v>35</v>
      </c>
      <c r="AX201" s="12" t="s">
        <v>71</v>
      </c>
      <c r="AY201" s="184" t="s">
        <v>133</v>
      </c>
    </row>
    <row r="202" spans="2:51" s="12" customFormat="1" ht="13.5">
      <c r="B202" s="183"/>
      <c r="D202" s="175" t="s">
        <v>142</v>
      </c>
      <c r="E202" s="184" t="s">
        <v>20</v>
      </c>
      <c r="F202" s="185" t="s">
        <v>326</v>
      </c>
      <c r="H202" s="186">
        <v>93.242</v>
      </c>
      <c r="I202" s="187"/>
      <c r="L202" s="183"/>
      <c r="M202" s="188"/>
      <c r="N202" s="189"/>
      <c r="O202" s="189"/>
      <c r="P202" s="189"/>
      <c r="Q202" s="189"/>
      <c r="R202" s="189"/>
      <c r="S202" s="189"/>
      <c r="T202" s="190"/>
      <c r="AT202" s="184" t="s">
        <v>142</v>
      </c>
      <c r="AU202" s="184" t="s">
        <v>78</v>
      </c>
      <c r="AV202" s="12" t="s">
        <v>78</v>
      </c>
      <c r="AW202" s="12" t="s">
        <v>35</v>
      </c>
      <c r="AX202" s="12" t="s">
        <v>71</v>
      </c>
      <c r="AY202" s="184" t="s">
        <v>133</v>
      </c>
    </row>
    <row r="203" spans="2:51" s="12" customFormat="1" ht="13.5">
      <c r="B203" s="183"/>
      <c r="D203" s="175" t="s">
        <v>142</v>
      </c>
      <c r="E203" s="184" t="s">
        <v>20</v>
      </c>
      <c r="F203" s="185" t="s">
        <v>327</v>
      </c>
      <c r="H203" s="186">
        <v>58.08</v>
      </c>
      <c r="I203" s="187"/>
      <c r="L203" s="183"/>
      <c r="M203" s="188"/>
      <c r="N203" s="189"/>
      <c r="O203" s="189"/>
      <c r="P203" s="189"/>
      <c r="Q203" s="189"/>
      <c r="R203" s="189"/>
      <c r="S203" s="189"/>
      <c r="T203" s="190"/>
      <c r="AT203" s="184" t="s">
        <v>142</v>
      </c>
      <c r="AU203" s="184" t="s">
        <v>78</v>
      </c>
      <c r="AV203" s="12" t="s">
        <v>78</v>
      </c>
      <c r="AW203" s="12" t="s">
        <v>35</v>
      </c>
      <c r="AX203" s="12" t="s">
        <v>71</v>
      </c>
      <c r="AY203" s="184" t="s">
        <v>133</v>
      </c>
    </row>
    <row r="204" spans="2:51" s="14" customFormat="1" ht="13.5">
      <c r="B204" s="215"/>
      <c r="D204" s="175" t="s">
        <v>142</v>
      </c>
      <c r="E204" s="216" t="s">
        <v>89</v>
      </c>
      <c r="F204" s="217" t="s">
        <v>323</v>
      </c>
      <c r="H204" s="218">
        <v>337.806</v>
      </c>
      <c r="I204" s="219"/>
      <c r="L204" s="215"/>
      <c r="M204" s="220"/>
      <c r="N204" s="221"/>
      <c r="O204" s="221"/>
      <c r="P204" s="221"/>
      <c r="Q204" s="221"/>
      <c r="R204" s="221"/>
      <c r="S204" s="221"/>
      <c r="T204" s="222"/>
      <c r="AT204" s="216" t="s">
        <v>142</v>
      </c>
      <c r="AU204" s="216" t="s">
        <v>78</v>
      </c>
      <c r="AV204" s="14" t="s">
        <v>151</v>
      </c>
      <c r="AW204" s="14" t="s">
        <v>35</v>
      </c>
      <c r="AX204" s="14" t="s">
        <v>71</v>
      </c>
      <c r="AY204" s="216" t="s">
        <v>133</v>
      </c>
    </row>
    <row r="205" spans="2:51" s="13" customFormat="1" ht="13.5">
      <c r="B205" s="191"/>
      <c r="D205" s="192" t="s">
        <v>142</v>
      </c>
      <c r="E205" s="193" t="s">
        <v>20</v>
      </c>
      <c r="F205" s="194" t="s">
        <v>146</v>
      </c>
      <c r="H205" s="195">
        <v>456.056</v>
      </c>
      <c r="I205" s="196"/>
      <c r="L205" s="191"/>
      <c r="M205" s="197"/>
      <c r="N205" s="198"/>
      <c r="O205" s="198"/>
      <c r="P205" s="198"/>
      <c r="Q205" s="198"/>
      <c r="R205" s="198"/>
      <c r="S205" s="198"/>
      <c r="T205" s="199"/>
      <c r="AT205" s="200" t="s">
        <v>142</v>
      </c>
      <c r="AU205" s="200" t="s">
        <v>78</v>
      </c>
      <c r="AV205" s="13" t="s">
        <v>140</v>
      </c>
      <c r="AW205" s="13" t="s">
        <v>35</v>
      </c>
      <c r="AX205" s="13" t="s">
        <v>22</v>
      </c>
      <c r="AY205" s="200" t="s">
        <v>133</v>
      </c>
    </row>
    <row r="206" spans="2:65" s="1" customFormat="1" ht="22.5" customHeight="1">
      <c r="B206" s="161"/>
      <c r="C206" s="162" t="s">
        <v>328</v>
      </c>
      <c r="D206" s="162" t="s">
        <v>136</v>
      </c>
      <c r="E206" s="163" t="s">
        <v>329</v>
      </c>
      <c r="F206" s="164" t="s">
        <v>330</v>
      </c>
      <c r="G206" s="165" t="s">
        <v>86</v>
      </c>
      <c r="H206" s="166">
        <v>456.056</v>
      </c>
      <c r="I206" s="167"/>
      <c r="J206" s="168">
        <f>ROUND(I206*H206,2)</f>
        <v>0</v>
      </c>
      <c r="K206" s="164" t="s">
        <v>139</v>
      </c>
      <c r="L206" s="35"/>
      <c r="M206" s="169" t="s">
        <v>20</v>
      </c>
      <c r="N206" s="170" t="s">
        <v>42</v>
      </c>
      <c r="O206" s="36"/>
      <c r="P206" s="171">
        <f>O206*H206</f>
        <v>0</v>
      </c>
      <c r="Q206" s="171">
        <v>0</v>
      </c>
      <c r="R206" s="171">
        <f>Q206*H206</f>
        <v>0</v>
      </c>
      <c r="S206" s="171">
        <v>0</v>
      </c>
      <c r="T206" s="172">
        <f>S206*H206</f>
        <v>0</v>
      </c>
      <c r="AR206" s="18" t="s">
        <v>161</v>
      </c>
      <c r="AT206" s="18" t="s">
        <v>136</v>
      </c>
      <c r="AU206" s="18" t="s">
        <v>78</v>
      </c>
      <c r="AY206" s="18" t="s">
        <v>133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18" t="s">
        <v>22</v>
      </c>
      <c r="BK206" s="173">
        <f>ROUND(I206*H206,2)</f>
        <v>0</v>
      </c>
      <c r="BL206" s="18" t="s">
        <v>161</v>
      </c>
      <c r="BM206" s="18" t="s">
        <v>331</v>
      </c>
    </row>
    <row r="207" spans="2:51" s="12" customFormat="1" ht="13.5">
      <c r="B207" s="183"/>
      <c r="D207" s="175" t="s">
        <v>142</v>
      </c>
      <c r="E207" s="184" t="s">
        <v>20</v>
      </c>
      <c r="F207" s="185" t="s">
        <v>84</v>
      </c>
      <c r="H207" s="186">
        <v>118.25</v>
      </c>
      <c r="I207" s="187"/>
      <c r="L207" s="183"/>
      <c r="M207" s="188"/>
      <c r="N207" s="189"/>
      <c r="O207" s="189"/>
      <c r="P207" s="189"/>
      <c r="Q207" s="189"/>
      <c r="R207" s="189"/>
      <c r="S207" s="189"/>
      <c r="T207" s="190"/>
      <c r="AT207" s="184" t="s">
        <v>142</v>
      </c>
      <c r="AU207" s="184" t="s">
        <v>78</v>
      </c>
      <c r="AV207" s="12" t="s">
        <v>78</v>
      </c>
      <c r="AW207" s="12" t="s">
        <v>35</v>
      </c>
      <c r="AX207" s="12" t="s">
        <v>71</v>
      </c>
      <c r="AY207" s="184" t="s">
        <v>133</v>
      </c>
    </row>
    <row r="208" spans="2:51" s="12" customFormat="1" ht="13.5">
      <c r="B208" s="183"/>
      <c r="D208" s="175" t="s">
        <v>142</v>
      </c>
      <c r="E208" s="184" t="s">
        <v>20</v>
      </c>
      <c r="F208" s="185" t="s">
        <v>89</v>
      </c>
      <c r="H208" s="186">
        <v>337.806</v>
      </c>
      <c r="I208" s="187"/>
      <c r="L208" s="183"/>
      <c r="M208" s="188"/>
      <c r="N208" s="189"/>
      <c r="O208" s="189"/>
      <c r="P208" s="189"/>
      <c r="Q208" s="189"/>
      <c r="R208" s="189"/>
      <c r="S208" s="189"/>
      <c r="T208" s="190"/>
      <c r="AT208" s="184" t="s">
        <v>142</v>
      </c>
      <c r="AU208" s="184" t="s">
        <v>78</v>
      </c>
      <c r="AV208" s="12" t="s">
        <v>78</v>
      </c>
      <c r="AW208" s="12" t="s">
        <v>35</v>
      </c>
      <c r="AX208" s="12" t="s">
        <v>71</v>
      </c>
      <c r="AY208" s="184" t="s">
        <v>133</v>
      </c>
    </row>
    <row r="209" spans="2:51" s="13" customFormat="1" ht="13.5">
      <c r="B209" s="191"/>
      <c r="D209" s="192" t="s">
        <v>142</v>
      </c>
      <c r="E209" s="193" t="s">
        <v>20</v>
      </c>
      <c r="F209" s="194" t="s">
        <v>146</v>
      </c>
      <c r="H209" s="195">
        <v>456.056</v>
      </c>
      <c r="I209" s="196"/>
      <c r="L209" s="191"/>
      <c r="M209" s="197"/>
      <c r="N209" s="198"/>
      <c r="O209" s="198"/>
      <c r="P209" s="198"/>
      <c r="Q209" s="198"/>
      <c r="R209" s="198"/>
      <c r="S209" s="198"/>
      <c r="T209" s="199"/>
      <c r="AT209" s="200" t="s">
        <v>142</v>
      </c>
      <c r="AU209" s="200" t="s">
        <v>78</v>
      </c>
      <c r="AV209" s="13" t="s">
        <v>140</v>
      </c>
      <c r="AW209" s="13" t="s">
        <v>35</v>
      </c>
      <c r="AX209" s="13" t="s">
        <v>22</v>
      </c>
      <c r="AY209" s="200" t="s">
        <v>133</v>
      </c>
    </row>
    <row r="210" spans="2:65" s="1" customFormat="1" ht="22.5" customHeight="1">
      <c r="B210" s="161"/>
      <c r="C210" s="162" t="s">
        <v>332</v>
      </c>
      <c r="D210" s="162" t="s">
        <v>136</v>
      </c>
      <c r="E210" s="163" t="s">
        <v>333</v>
      </c>
      <c r="F210" s="164" t="s">
        <v>334</v>
      </c>
      <c r="G210" s="165" t="s">
        <v>86</v>
      </c>
      <c r="H210" s="166">
        <v>456.056</v>
      </c>
      <c r="I210" s="167"/>
      <c r="J210" s="168">
        <f>ROUND(I210*H210,2)</f>
        <v>0</v>
      </c>
      <c r="K210" s="164" t="s">
        <v>139</v>
      </c>
      <c r="L210" s="35"/>
      <c r="M210" s="169" t="s">
        <v>20</v>
      </c>
      <c r="N210" s="170" t="s">
        <v>42</v>
      </c>
      <c r="O210" s="36"/>
      <c r="P210" s="171">
        <f>O210*H210</f>
        <v>0</v>
      </c>
      <c r="Q210" s="171">
        <v>0.0002</v>
      </c>
      <c r="R210" s="171">
        <f>Q210*H210</f>
        <v>0.0912112</v>
      </c>
      <c r="S210" s="171">
        <v>0</v>
      </c>
      <c r="T210" s="172">
        <f>S210*H210</f>
        <v>0</v>
      </c>
      <c r="AR210" s="18" t="s">
        <v>161</v>
      </c>
      <c r="AT210" s="18" t="s">
        <v>136</v>
      </c>
      <c r="AU210" s="18" t="s">
        <v>78</v>
      </c>
      <c r="AY210" s="18" t="s">
        <v>133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18" t="s">
        <v>22</v>
      </c>
      <c r="BK210" s="173">
        <f>ROUND(I210*H210,2)</f>
        <v>0</v>
      </c>
      <c r="BL210" s="18" t="s">
        <v>161</v>
      </c>
      <c r="BM210" s="18" t="s">
        <v>335</v>
      </c>
    </row>
    <row r="211" spans="2:51" s="12" customFormat="1" ht="13.5">
      <c r="B211" s="183"/>
      <c r="D211" s="175" t="s">
        <v>142</v>
      </c>
      <c r="E211" s="184" t="s">
        <v>20</v>
      </c>
      <c r="F211" s="185" t="s">
        <v>84</v>
      </c>
      <c r="H211" s="186">
        <v>118.25</v>
      </c>
      <c r="I211" s="187"/>
      <c r="L211" s="183"/>
      <c r="M211" s="188"/>
      <c r="N211" s="189"/>
      <c r="O211" s="189"/>
      <c r="P211" s="189"/>
      <c r="Q211" s="189"/>
      <c r="R211" s="189"/>
      <c r="S211" s="189"/>
      <c r="T211" s="190"/>
      <c r="AT211" s="184" t="s">
        <v>142</v>
      </c>
      <c r="AU211" s="184" t="s">
        <v>78</v>
      </c>
      <c r="AV211" s="12" t="s">
        <v>78</v>
      </c>
      <c r="AW211" s="12" t="s">
        <v>35</v>
      </c>
      <c r="AX211" s="12" t="s">
        <v>71</v>
      </c>
      <c r="AY211" s="184" t="s">
        <v>133</v>
      </c>
    </row>
    <row r="212" spans="2:51" s="12" customFormat="1" ht="13.5">
      <c r="B212" s="183"/>
      <c r="D212" s="175" t="s">
        <v>142</v>
      </c>
      <c r="E212" s="184" t="s">
        <v>20</v>
      </c>
      <c r="F212" s="185" t="s">
        <v>89</v>
      </c>
      <c r="H212" s="186">
        <v>337.806</v>
      </c>
      <c r="I212" s="187"/>
      <c r="L212" s="183"/>
      <c r="M212" s="188"/>
      <c r="N212" s="189"/>
      <c r="O212" s="189"/>
      <c r="P212" s="189"/>
      <c r="Q212" s="189"/>
      <c r="R212" s="189"/>
      <c r="S212" s="189"/>
      <c r="T212" s="190"/>
      <c r="AT212" s="184" t="s">
        <v>142</v>
      </c>
      <c r="AU212" s="184" t="s">
        <v>78</v>
      </c>
      <c r="AV212" s="12" t="s">
        <v>78</v>
      </c>
      <c r="AW212" s="12" t="s">
        <v>35</v>
      </c>
      <c r="AX212" s="12" t="s">
        <v>71</v>
      </c>
      <c r="AY212" s="184" t="s">
        <v>133</v>
      </c>
    </row>
    <row r="213" spans="2:51" s="13" customFormat="1" ht="13.5">
      <c r="B213" s="191"/>
      <c r="D213" s="192" t="s">
        <v>142</v>
      </c>
      <c r="E213" s="193" t="s">
        <v>20</v>
      </c>
      <c r="F213" s="194" t="s">
        <v>146</v>
      </c>
      <c r="H213" s="195">
        <v>456.056</v>
      </c>
      <c r="I213" s="196"/>
      <c r="L213" s="191"/>
      <c r="M213" s="197"/>
      <c r="N213" s="198"/>
      <c r="O213" s="198"/>
      <c r="P213" s="198"/>
      <c r="Q213" s="198"/>
      <c r="R213" s="198"/>
      <c r="S213" s="198"/>
      <c r="T213" s="199"/>
      <c r="AT213" s="200" t="s">
        <v>142</v>
      </c>
      <c r="AU213" s="200" t="s">
        <v>78</v>
      </c>
      <c r="AV213" s="13" t="s">
        <v>140</v>
      </c>
      <c r="AW213" s="13" t="s">
        <v>35</v>
      </c>
      <c r="AX213" s="13" t="s">
        <v>22</v>
      </c>
      <c r="AY213" s="200" t="s">
        <v>133</v>
      </c>
    </row>
    <row r="214" spans="2:65" s="1" customFormat="1" ht="31.5" customHeight="1">
      <c r="B214" s="161"/>
      <c r="C214" s="162" t="s">
        <v>336</v>
      </c>
      <c r="D214" s="162" t="s">
        <v>136</v>
      </c>
      <c r="E214" s="163" t="s">
        <v>337</v>
      </c>
      <c r="F214" s="164" t="s">
        <v>338</v>
      </c>
      <c r="G214" s="165" t="s">
        <v>86</v>
      </c>
      <c r="H214" s="166">
        <v>337.806</v>
      </c>
      <c r="I214" s="167"/>
      <c r="J214" s="168">
        <f>ROUND(I214*H214,2)</f>
        <v>0</v>
      </c>
      <c r="K214" s="164" t="s">
        <v>139</v>
      </c>
      <c r="L214" s="35"/>
      <c r="M214" s="169" t="s">
        <v>20</v>
      </c>
      <c r="N214" s="170" t="s">
        <v>42</v>
      </c>
      <c r="O214" s="36"/>
      <c r="P214" s="171">
        <f>O214*H214</f>
        <v>0</v>
      </c>
      <c r="Q214" s="171">
        <v>0.00029</v>
      </c>
      <c r="R214" s="171">
        <f>Q214*H214</f>
        <v>0.09796374</v>
      </c>
      <c r="S214" s="171">
        <v>0</v>
      </c>
      <c r="T214" s="172">
        <f>S214*H214</f>
        <v>0</v>
      </c>
      <c r="AR214" s="18" t="s">
        <v>161</v>
      </c>
      <c r="AT214" s="18" t="s">
        <v>136</v>
      </c>
      <c r="AU214" s="18" t="s">
        <v>78</v>
      </c>
      <c r="AY214" s="18" t="s">
        <v>133</v>
      </c>
      <c r="BE214" s="173">
        <f>IF(N214="základní",J214,0)</f>
        <v>0</v>
      </c>
      <c r="BF214" s="173">
        <f>IF(N214="snížená",J214,0)</f>
        <v>0</v>
      </c>
      <c r="BG214" s="173">
        <f>IF(N214="zákl. přenesená",J214,0)</f>
        <v>0</v>
      </c>
      <c r="BH214" s="173">
        <f>IF(N214="sníž. přenesená",J214,0)</f>
        <v>0</v>
      </c>
      <c r="BI214" s="173">
        <f>IF(N214="nulová",J214,0)</f>
        <v>0</v>
      </c>
      <c r="BJ214" s="18" t="s">
        <v>22</v>
      </c>
      <c r="BK214" s="173">
        <f>ROUND(I214*H214,2)</f>
        <v>0</v>
      </c>
      <c r="BL214" s="18" t="s">
        <v>161</v>
      </c>
      <c r="BM214" s="18" t="s">
        <v>339</v>
      </c>
    </row>
    <row r="215" spans="2:51" s="12" customFormat="1" ht="13.5">
      <c r="B215" s="183"/>
      <c r="D215" s="175" t="s">
        <v>142</v>
      </c>
      <c r="E215" s="184" t="s">
        <v>20</v>
      </c>
      <c r="F215" s="185" t="s">
        <v>89</v>
      </c>
      <c r="H215" s="186">
        <v>337.806</v>
      </c>
      <c r="I215" s="187"/>
      <c r="L215" s="183"/>
      <c r="M215" s="188"/>
      <c r="N215" s="189"/>
      <c r="O215" s="189"/>
      <c r="P215" s="189"/>
      <c r="Q215" s="189"/>
      <c r="R215" s="189"/>
      <c r="S215" s="189"/>
      <c r="T215" s="190"/>
      <c r="AT215" s="184" t="s">
        <v>142</v>
      </c>
      <c r="AU215" s="184" t="s">
        <v>78</v>
      </c>
      <c r="AV215" s="12" t="s">
        <v>78</v>
      </c>
      <c r="AW215" s="12" t="s">
        <v>35</v>
      </c>
      <c r="AX215" s="12" t="s">
        <v>71</v>
      </c>
      <c r="AY215" s="184" t="s">
        <v>133</v>
      </c>
    </row>
    <row r="216" spans="2:51" s="13" customFormat="1" ht="13.5">
      <c r="B216" s="191"/>
      <c r="D216" s="192" t="s">
        <v>142</v>
      </c>
      <c r="E216" s="193" t="s">
        <v>20</v>
      </c>
      <c r="F216" s="194" t="s">
        <v>146</v>
      </c>
      <c r="H216" s="195">
        <v>337.806</v>
      </c>
      <c r="I216" s="196"/>
      <c r="L216" s="191"/>
      <c r="M216" s="197"/>
      <c r="N216" s="198"/>
      <c r="O216" s="198"/>
      <c r="P216" s="198"/>
      <c r="Q216" s="198"/>
      <c r="R216" s="198"/>
      <c r="S216" s="198"/>
      <c r="T216" s="199"/>
      <c r="AT216" s="200" t="s">
        <v>142</v>
      </c>
      <c r="AU216" s="200" t="s">
        <v>78</v>
      </c>
      <c r="AV216" s="13" t="s">
        <v>140</v>
      </c>
      <c r="AW216" s="13" t="s">
        <v>35</v>
      </c>
      <c r="AX216" s="13" t="s">
        <v>22</v>
      </c>
      <c r="AY216" s="200" t="s">
        <v>133</v>
      </c>
    </row>
    <row r="217" spans="2:65" s="1" customFormat="1" ht="22.5" customHeight="1">
      <c r="B217" s="161"/>
      <c r="C217" s="162" t="s">
        <v>340</v>
      </c>
      <c r="D217" s="162" t="s">
        <v>136</v>
      </c>
      <c r="E217" s="163" t="s">
        <v>341</v>
      </c>
      <c r="F217" s="164" t="s">
        <v>342</v>
      </c>
      <c r="G217" s="165" t="s">
        <v>86</v>
      </c>
      <c r="H217" s="166">
        <v>118.25</v>
      </c>
      <c r="I217" s="167"/>
      <c r="J217" s="168">
        <f>ROUND(I217*H217,2)</f>
        <v>0</v>
      </c>
      <c r="K217" s="164" t="s">
        <v>20</v>
      </c>
      <c r="L217" s="35"/>
      <c r="M217" s="169" t="s">
        <v>20</v>
      </c>
      <c r="N217" s="170" t="s">
        <v>42</v>
      </c>
      <c r="O217" s="36"/>
      <c r="P217" s="171">
        <f>O217*H217</f>
        <v>0</v>
      </c>
      <c r="Q217" s="171">
        <v>0</v>
      </c>
      <c r="R217" s="171">
        <f>Q217*H217</f>
        <v>0</v>
      </c>
      <c r="S217" s="171">
        <v>0</v>
      </c>
      <c r="T217" s="172">
        <f>S217*H217</f>
        <v>0</v>
      </c>
      <c r="AR217" s="18" t="s">
        <v>161</v>
      </c>
      <c r="AT217" s="18" t="s">
        <v>136</v>
      </c>
      <c r="AU217" s="18" t="s">
        <v>78</v>
      </c>
      <c r="AY217" s="18" t="s">
        <v>133</v>
      </c>
      <c r="BE217" s="173">
        <f>IF(N217="základní",J217,0)</f>
        <v>0</v>
      </c>
      <c r="BF217" s="173">
        <f>IF(N217="snížená",J217,0)</f>
        <v>0</v>
      </c>
      <c r="BG217" s="173">
        <f>IF(N217="zákl. přenesená",J217,0)</f>
        <v>0</v>
      </c>
      <c r="BH217" s="173">
        <f>IF(N217="sníž. přenesená",J217,0)</f>
        <v>0</v>
      </c>
      <c r="BI217" s="173">
        <f>IF(N217="nulová",J217,0)</f>
        <v>0</v>
      </c>
      <c r="BJ217" s="18" t="s">
        <v>22</v>
      </c>
      <c r="BK217" s="173">
        <f>ROUND(I217*H217,2)</f>
        <v>0</v>
      </c>
      <c r="BL217" s="18" t="s">
        <v>161</v>
      </c>
      <c r="BM217" s="18" t="s">
        <v>343</v>
      </c>
    </row>
    <row r="218" spans="2:51" s="12" customFormat="1" ht="13.5">
      <c r="B218" s="183"/>
      <c r="D218" s="192" t="s">
        <v>142</v>
      </c>
      <c r="E218" s="201" t="s">
        <v>20</v>
      </c>
      <c r="F218" s="202" t="s">
        <v>84</v>
      </c>
      <c r="H218" s="203">
        <v>118.25</v>
      </c>
      <c r="I218" s="187"/>
      <c r="L218" s="183"/>
      <c r="M218" s="188"/>
      <c r="N218" s="189"/>
      <c r="O218" s="189"/>
      <c r="P218" s="189"/>
      <c r="Q218" s="189"/>
      <c r="R218" s="189"/>
      <c r="S218" s="189"/>
      <c r="T218" s="190"/>
      <c r="AT218" s="184" t="s">
        <v>142</v>
      </c>
      <c r="AU218" s="184" t="s">
        <v>78</v>
      </c>
      <c r="AV218" s="12" t="s">
        <v>78</v>
      </c>
      <c r="AW218" s="12" t="s">
        <v>35</v>
      </c>
      <c r="AX218" s="12" t="s">
        <v>22</v>
      </c>
      <c r="AY218" s="184" t="s">
        <v>133</v>
      </c>
    </row>
    <row r="219" spans="2:65" s="1" customFormat="1" ht="22.5" customHeight="1">
      <c r="B219" s="161"/>
      <c r="C219" s="162" t="s">
        <v>344</v>
      </c>
      <c r="D219" s="162" t="s">
        <v>136</v>
      </c>
      <c r="E219" s="163" t="s">
        <v>345</v>
      </c>
      <c r="F219" s="164" t="s">
        <v>346</v>
      </c>
      <c r="G219" s="165" t="s">
        <v>86</v>
      </c>
      <c r="H219" s="166">
        <v>118.25</v>
      </c>
      <c r="I219" s="167"/>
      <c r="J219" s="168">
        <f>ROUND(I219*H219,2)</f>
        <v>0</v>
      </c>
      <c r="K219" s="164" t="s">
        <v>139</v>
      </c>
      <c r="L219" s="35"/>
      <c r="M219" s="169" t="s">
        <v>20</v>
      </c>
      <c r="N219" s="170" t="s">
        <v>42</v>
      </c>
      <c r="O219" s="36"/>
      <c r="P219" s="171">
        <f>O219*H219</f>
        <v>0</v>
      </c>
      <c r="Q219" s="171">
        <v>0</v>
      </c>
      <c r="R219" s="171">
        <f>Q219*H219</f>
        <v>0</v>
      </c>
      <c r="S219" s="171">
        <v>0</v>
      </c>
      <c r="T219" s="172">
        <f>S219*H219</f>
        <v>0</v>
      </c>
      <c r="AR219" s="18" t="s">
        <v>161</v>
      </c>
      <c r="AT219" s="18" t="s">
        <v>136</v>
      </c>
      <c r="AU219" s="18" t="s">
        <v>78</v>
      </c>
      <c r="AY219" s="18" t="s">
        <v>133</v>
      </c>
      <c r="BE219" s="173">
        <f>IF(N219="základní",J219,0)</f>
        <v>0</v>
      </c>
      <c r="BF219" s="173">
        <f>IF(N219="snížená",J219,0)</f>
        <v>0</v>
      </c>
      <c r="BG219" s="173">
        <f>IF(N219="zákl. přenesená",J219,0)</f>
        <v>0</v>
      </c>
      <c r="BH219" s="173">
        <f>IF(N219="sníž. přenesená",J219,0)</f>
        <v>0</v>
      </c>
      <c r="BI219" s="173">
        <f>IF(N219="nulová",J219,0)</f>
        <v>0</v>
      </c>
      <c r="BJ219" s="18" t="s">
        <v>22</v>
      </c>
      <c r="BK219" s="173">
        <f>ROUND(I219*H219,2)</f>
        <v>0</v>
      </c>
      <c r="BL219" s="18" t="s">
        <v>161</v>
      </c>
      <c r="BM219" s="18" t="s">
        <v>347</v>
      </c>
    </row>
    <row r="220" spans="2:51" s="12" customFormat="1" ht="13.5">
      <c r="B220" s="183"/>
      <c r="D220" s="175" t="s">
        <v>142</v>
      </c>
      <c r="E220" s="184" t="s">
        <v>20</v>
      </c>
      <c r="F220" s="185" t="s">
        <v>84</v>
      </c>
      <c r="H220" s="186">
        <v>118.25</v>
      </c>
      <c r="I220" s="187"/>
      <c r="L220" s="183"/>
      <c r="M220" s="188"/>
      <c r="N220" s="189"/>
      <c r="O220" s="189"/>
      <c r="P220" s="189"/>
      <c r="Q220" s="189"/>
      <c r="R220" s="189"/>
      <c r="S220" s="189"/>
      <c r="T220" s="190"/>
      <c r="AT220" s="184" t="s">
        <v>142</v>
      </c>
      <c r="AU220" s="184" t="s">
        <v>78</v>
      </c>
      <c r="AV220" s="12" t="s">
        <v>78</v>
      </c>
      <c r="AW220" s="12" t="s">
        <v>35</v>
      </c>
      <c r="AX220" s="12" t="s">
        <v>22</v>
      </c>
      <c r="AY220" s="184" t="s">
        <v>133</v>
      </c>
    </row>
    <row r="221" spans="2:63" s="10" customFormat="1" ht="36.75" customHeight="1">
      <c r="B221" s="147"/>
      <c r="D221" s="148" t="s">
        <v>70</v>
      </c>
      <c r="E221" s="149" t="s">
        <v>348</v>
      </c>
      <c r="F221" s="149" t="s">
        <v>349</v>
      </c>
      <c r="I221" s="150"/>
      <c r="J221" s="151">
        <f>BK221</f>
        <v>0</v>
      </c>
      <c r="L221" s="147"/>
      <c r="M221" s="152"/>
      <c r="N221" s="153"/>
      <c r="O221" s="153"/>
      <c r="P221" s="154">
        <f>P222</f>
        <v>0</v>
      </c>
      <c r="Q221" s="153"/>
      <c r="R221" s="154">
        <f>R222</f>
        <v>0</v>
      </c>
      <c r="S221" s="153"/>
      <c r="T221" s="155">
        <f>T222</f>
        <v>0</v>
      </c>
      <c r="AR221" s="148" t="s">
        <v>167</v>
      </c>
      <c r="AT221" s="156" t="s">
        <v>70</v>
      </c>
      <c r="AU221" s="156" t="s">
        <v>71</v>
      </c>
      <c r="AY221" s="148" t="s">
        <v>133</v>
      </c>
      <c r="BK221" s="157">
        <f>BK222</f>
        <v>0</v>
      </c>
    </row>
    <row r="222" spans="2:63" s="10" customFormat="1" ht="19.5" customHeight="1">
      <c r="B222" s="147"/>
      <c r="D222" s="158" t="s">
        <v>70</v>
      </c>
      <c r="E222" s="159" t="s">
        <v>350</v>
      </c>
      <c r="F222" s="159" t="s">
        <v>351</v>
      </c>
      <c r="I222" s="150"/>
      <c r="J222" s="160">
        <f>BK222</f>
        <v>0</v>
      </c>
      <c r="L222" s="147"/>
      <c r="M222" s="152"/>
      <c r="N222" s="153"/>
      <c r="O222" s="153"/>
      <c r="P222" s="154">
        <f>P223</f>
        <v>0</v>
      </c>
      <c r="Q222" s="153"/>
      <c r="R222" s="154">
        <f>R223</f>
        <v>0</v>
      </c>
      <c r="S222" s="153"/>
      <c r="T222" s="155">
        <f>T223</f>
        <v>0</v>
      </c>
      <c r="AR222" s="148" t="s">
        <v>167</v>
      </c>
      <c r="AT222" s="156" t="s">
        <v>70</v>
      </c>
      <c r="AU222" s="156" t="s">
        <v>22</v>
      </c>
      <c r="AY222" s="148" t="s">
        <v>133</v>
      </c>
      <c r="BK222" s="157">
        <f>BK223</f>
        <v>0</v>
      </c>
    </row>
    <row r="223" spans="2:65" s="1" customFormat="1" ht="22.5" customHeight="1">
      <c r="B223" s="161"/>
      <c r="C223" s="162" t="s">
        <v>352</v>
      </c>
      <c r="D223" s="162" t="s">
        <v>136</v>
      </c>
      <c r="E223" s="163" t="s">
        <v>353</v>
      </c>
      <c r="F223" s="164" t="s">
        <v>351</v>
      </c>
      <c r="G223" s="165" t="s">
        <v>354</v>
      </c>
      <c r="H223" s="166">
        <v>1</v>
      </c>
      <c r="I223" s="167"/>
      <c r="J223" s="168">
        <f>ROUND(I223*H223,2)</f>
        <v>0</v>
      </c>
      <c r="K223" s="164" t="s">
        <v>139</v>
      </c>
      <c r="L223" s="35"/>
      <c r="M223" s="169" t="s">
        <v>20</v>
      </c>
      <c r="N223" s="226" t="s">
        <v>42</v>
      </c>
      <c r="O223" s="227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AR223" s="18" t="s">
        <v>355</v>
      </c>
      <c r="AT223" s="18" t="s">
        <v>136</v>
      </c>
      <c r="AU223" s="18" t="s">
        <v>78</v>
      </c>
      <c r="AY223" s="18" t="s">
        <v>133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18" t="s">
        <v>22</v>
      </c>
      <c r="BK223" s="173">
        <f>ROUND(I223*H223,2)</f>
        <v>0</v>
      </c>
      <c r="BL223" s="18" t="s">
        <v>355</v>
      </c>
      <c r="BM223" s="18" t="s">
        <v>356</v>
      </c>
    </row>
    <row r="224" spans="2:12" s="1" customFormat="1" ht="6.75" customHeight="1">
      <c r="B224" s="50"/>
      <c r="C224" s="51"/>
      <c r="D224" s="51"/>
      <c r="E224" s="51"/>
      <c r="F224" s="51"/>
      <c r="G224" s="51"/>
      <c r="H224" s="51"/>
      <c r="I224" s="113"/>
      <c r="J224" s="51"/>
      <c r="K224" s="51"/>
      <c r="L224" s="35"/>
    </row>
    <row r="225" ht="13.5">
      <c r="AT225" s="230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1" customWidth="1"/>
    <col min="2" max="2" width="1.66796875" style="241" customWidth="1"/>
    <col min="3" max="4" width="5" style="241" customWidth="1"/>
    <col min="5" max="5" width="11.66015625" style="241" customWidth="1"/>
    <col min="6" max="6" width="9.16015625" style="241" customWidth="1"/>
    <col min="7" max="7" width="5" style="241" customWidth="1"/>
    <col min="8" max="8" width="77.83203125" style="241" customWidth="1"/>
    <col min="9" max="10" width="20" style="241" customWidth="1"/>
    <col min="11" max="11" width="1.66796875" style="241" customWidth="1"/>
    <col min="12" max="16384" width="9.33203125" style="241" customWidth="1"/>
  </cols>
  <sheetData>
    <row r="1" ht="37.5" customHeight="1"/>
    <row r="2" spans="2:1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247" customFormat="1" ht="45" customHeight="1">
      <c r="B3" s="245"/>
      <c r="C3" s="366" t="s">
        <v>364</v>
      </c>
      <c r="D3" s="366"/>
      <c r="E3" s="366"/>
      <c r="F3" s="366"/>
      <c r="G3" s="366"/>
      <c r="H3" s="366"/>
      <c r="I3" s="366"/>
      <c r="J3" s="366"/>
      <c r="K3" s="246"/>
    </row>
    <row r="4" spans="2:11" ht="25.5" customHeight="1">
      <c r="B4" s="248"/>
      <c r="C4" s="371" t="s">
        <v>365</v>
      </c>
      <c r="D4" s="371"/>
      <c r="E4" s="371"/>
      <c r="F4" s="371"/>
      <c r="G4" s="371"/>
      <c r="H4" s="371"/>
      <c r="I4" s="371"/>
      <c r="J4" s="371"/>
      <c r="K4" s="249"/>
    </row>
    <row r="5" spans="2:11" ht="5.25" customHeight="1">
      <c r="B5" s="248"/>
      <c r="C5" s="250"/>
      <c r="D5" s="250"/>
      <c r="E5" s="250"/>
      <c r="F5" s="250"/>
      <c r="G5" s="250"/>
      <c r="H5" s="250"/>
      <c r="I5" s="250"/>
      <c r="J5" s="250"/>
      <c r="K5" s="249"/>
    </row>
    <row r="6" spans="2:11" ht="15" customHeight="1">
      <c r="B6" s="248"/>
      <c r="C6" s="368" t="s">
        <v>366</v>
      </c>
      <c r="D6" s="368"/>
      <c r="E6" s="368"/>
      <c r="F6" s="368"/>
      <c r="G6" s="368"/>
      <c r="H6" s="368"/>
      <c r="I6" s="368"/>
      <c r="J6" s="368"/>
      <c r="K6" s="249"/>
    </row>
    <row r="7" spans="2:11" ht="15" customHeight="1">
      <c r="B7" s="252"/>
      <c r="C7" s="368" t="s">
        <v>367</v>
      </c>
      <c r="D7" s="368"/>
      <c r="E7" s="368"/>
      <c r="F7" s="368"/>
      <c r="G7" s="368"/>
      <c r="H7" s="368"/>
      <c r="I7" s="368"/>
      <c r="J7" s="368"/>
      <c r="K7" s="249"/>
    </row>
    <row r="8" spans="2:1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ht="15" customHeight="1">
      <c r="B9" s="252"/>
      <c r="C9" s="368" t="s">
        <v>368</v>
      </c>
      <c r="D9" s="368"/>
      <c r="E9" s="368"/>
      <c r="F9" s="368"/>
      <c r="G9" s="368"/>
      <c r="H9" s="368"/>
      <c r="I9" s="368"/>
      <c r="J9" s="368"/>
      <c r="K9" s="249"/>
    </row>
    <row r="10" spans="2:11" ht="15" customHeight="1">
      <c r="B10" s="252"/>
      <c r="C10" s="251"/>
      <c r="D10" s="368" t="s">
        <v>369</v>
      </c>
      <c r="E10" s="368"/>
      <c r="F10" s="368"/>
      <c r="G10" s="368"/>
      <c r="H10" s="368"/>
      <c r="I10" s="368"/>
      <c r="J10" s="368"/>
      <c r="K10" s="249"/>
    </row>
    <row r="11" spans="2:11" ht="15" customHeight="1">
      <c r="B11" s="252"/>
      <c r="C11" s="253"/>
      <c r="D11" s="368" t="s">
        <v>370</v>
      </c>
      <c r="E11" s="368"/>
      <c r="F11" s="368"/>
      <c r="G11" s="368"/>
      <c r="H11" s="368"/>
      <c r="I11" s="368"/>
      <c r="J11" s="368"/>
      <c r="K11" s="249"/>
    </row>
    <row r="12" spans="2:11" ht="12.75" customHeight="1">
      <c r="B12" s="252"/>
      <c r="C12" s="253"/>
      <c r="D12" s="253"/>
      <c r="E12" s="253"/>
      <c r="F12" s="253"/>
      <c r="G12" s="253"/>
      <c r="H12" s="253"/>
      <c r="I12" s="253"/>
      <c r="J12" s="253"/>
      <c r="K12" s="249"/>
    </row>
    <row r="13" spans="2:11" ht="15" customHeight="1">
      <c r="B13" s="252"/>
      <c r="C13" s="253"/>
      <c r="D13" s="368" t="s">
        <v>371</v>
      </c>
      <c r="E13" s="368"/>
      <c r="F13" s="368"/>
      <c r="G13" s="368"/>
      <c r="H13" s="368"/>
      <c r="I13" s="368"/>
      <c r="J13" s="368"/>
      <c r="K13" s="249"/>
    </row>
    <row r="14" spans="2:11" ht="15" customHeight="1">
      <c r="B14" s="252"/>
      <c r="C14" s="253"/>
      <c r="D14" s="368" t="s">
        <v>372</v>
      </c>
      <c r="E14" s="368"/>
      <c r="F14" s="368"/>
      <c r="G14" s="368"/>
      <c r="H14" s="368"/>
      <c r="I14" s="368"/>
      <c r="J14" s="368"/>
      <c r="K14" s="249"/>
    </row>
    <row r="15" spans="2:11" ht="15" customHeight="1">
      <c r="B15" s="252"/>
      <c r="C15" s="253"/>
      <c r="D15" s="368" t="s">
        <v>373</v>
      </c>
      <c r="E15" s="368"/>
      <c r="F15" s="368"/>
      <c r="G15" s="368"/>
      <c r="H15" s="368"/>
      <c r="I15" s="368"/>
      <c r="J15" s="368"/>
      <c r="K15" s="249"/>
    </row>
    <row r="16" spans="2:11" ht="15" customHeight="1">
      <c r="B16" s="252"/>
      <c r="C16" s="253"/>
      <c r="D16" s="253"/>
      <c r="E16" s="254" t="s">
        <v>76</v>
      </c>
      <c r="F16" s="368" t="s">
        <v>374</v>
      </c>
      <c r="G16" s="368"/>
      <c r="H16" s="368"/>
      <c r="I16" s="368"/>
      <c r="J16" s="368"/>
      <c r="K16" s="249"/>
    </row>
    <row r="17" spans="2:11" ht="15" customHeight="1">
      <c r="B17" s="252"/>
      <c r="C17" s="253"/>
      <c r="D17" s="253"/>
      <c r="E17" s="254" t="s">
        <v>375</v>
      </c>
      <c r="F17" s="368" t="s">
        <v>376</v>
      </c>
      <c r="G17" s="368"/>
      <c r="H17" s="368"/>
      <c r="I17" s="368"/>
      <c r="J17" s="368"/>
      <c r="K17" s="249"/>
    </row>
    <row r="18" spans="2:11" ht="15" customHeight="1">
      <c r="B18" s="252"/>
      <c r="C18" s="253"/>
      <c r="D18" s="253"/>
      <c r="E18" s="254" t="s">
        <v>377</v>
      </c>
      <c r="F18" s="368" t="s">
        <v>378</v>
      </c>
      <c r="G18" s="368"/>
      <c r="H18" s="368"/>
      <c r="I18" s="368"/>
      <c r="J18" s="368"/>
      <c r="K18" s="249"/>
    </row>
    <row r="19" spans="2:11" ht="15" customHeight="1">
      <c r="B19" s="252"/>
      <c r="C19" s="253"/>
      <c r="D19" s="253"/>
      <c r="E19" s="254" t="s">
        <v>379</v>
      </c>
      <c r="F19" s="368" t="s">
        <v>380</v>
      </c>
      <c r="G19" s="368"/>
      <c r="H19" s="368"/>
      <c r="I19" s="368"/>
      <c r="J19" s="368"/>
      <c r="K19" s="249"/>
    </row>
    <row r="20" spans="2:11" ht="15" customHeight="1">
      <c r="B20" s="252"/>
      <c r="C20" s="253"/>
      <c r="D20" s="253"/>
      <c r="E20" s="254" t="s">
        <v>381</v>
      </c>
      <c r="F20" s="368" t="s">
        <v>382</v>
      </c>
      <c r="G20" s="368"/>
      <c r="H20" s="368"/>
      <c r="I20" s="368"/>
      <c r="J20" s="368"/>
      <c r="K20" s="249"/>
    </row>
    <row r="21" spans="2:11" ht="15" customHeight="1">
      <c r="B21" s="252"/>
      <c r="C21" s="253"/>
      <c r="D21" s="253"/>
      <c r="E21" s="254" t="s">
        <v>383</v>
      </c>
      <c r="F21" s="368" t="s">
        <v>384</v>
      </c>
      <c r="G21" s="368"/>
      <c r="H21" s="368"/>
      <c r="I21" s="368"/>
      <c r="J21" s="368"/>
      <c r="K21" s="249"/>
    </row>
    <row r="22" spans="2:11" ht="12.75" customHeight="1">
      <c r="B22" s="252"/>
      <c r="C22" s="253"/>
      <c r="D22" s="253"/>
      <c r="E22" s="253"/>
      <c r="F22" s="253"/>
      <c r="G22" s="253"/>
      <c r="H22" s="253"/>
      <c r="I22" s="253"/>
      <c r="J22" s="253"/>
      <c r="K22" s="249"/>
    </row>
    <row r="23" spans="2:11" ht="15" customHeight="1">
      <c r="B23" s="252"/>
      <c r="C23" s="368" t="s">
        <v>385</v>
      </c>
      <c r="D23" s="368"/>
      <c r="E23" s="368"/>
      <c r="F23" s="368"/>
      <c r="G23" s="368"/>
      <c r="H23" s="368"/>
      <c r="I23" s="368"/>
      <c r="J23" s="368"/>
      <c r="K23" s="249"/>
    </row>
    <row r="24" spans="2:11" ht="15" customHeight="1">
      <c r="B24" s="252"/>
      <c r="C24" s="368" t="s">
        <v>386</v>
      </c>
      <c r="D24" s="368"/>
      <c r="E24" s="368"/>
      <c r="F24" s="368"/>
      <c r="G24" s="368"/>
      <c r="H24" s="368"/>
      <c r="I24" s="368"/>
      <c r="J24" s="368"/>
      <c r="K24" s="249"/>
    </row>
    <row r="25" spans="2:11" ht="15" customHeight="1">
      <c r="B25" s="252"/>
      <c r="C25" s="251"/>
      <c r="D25" s="368" t="s">
        <v>387</v>
      </c>
      <c r="E25" s="368"/>
      <c r="F25" s="368"/>
      <c r="G25" s="368"/>
      <c r="H25" s="368"/>
      <c r="I25" s="368"/>
      <c r="J25" s="368"/>
      <c r="K25" s="249"/>
    </row>
    <row r="26" spans="2:11" ht="15" customHeight="1">
      <c r="B26" s="252"/>
      <c r="C26" s="253"/>
      <c r="D26" s="368" t="s">
        <v>388</v>
      </c>
      <c r="E26" s="368"/>
      <c r="F26" s="368"/>
      <c r="G26" s="368"/>
      <c r="H26" s="368"/>
      <c r="I26" s="368"/>
      <c r="J26" s="368"/>
      <c r="K26" s="249"/>
    </row>
    <row r="27" spans="2:11" ht="12.75" customHeight="1">
      <c r="B27" s="252"/>
      <c r="C27" s="253"/>
      <c r="D27" s="253"/>
      <c r="E27" s="253"/>
      <c r="F27" s="253"/>
      <c r="G27" s="253"/>
      <c r="H27" s="253"/>
      <c r="I27" s="253"/>
      <c r="J27" s="253"/>
      <c r="K27" s="249"/>
    </row>
    <row r="28" spans="2:11" ht="15" customHeight="1">
      <c r="B28" s="252"/>
      <c r="C28" s="253"/>
      <c r="D28" s="368" t="s">
        <v>389</v>
      </c>
      <c r="E28" s="368"/>
      <c r="F28" s="368"/>
      <c r="G28" s="368"/>
      <c r="H28" s="368"/>
      <c r="I28" s="368"/>
      <c r="J28" s="368"/>
      <c r="K28" s="249"/>
    </row>
    <row r="29" spans="2:11" ht="15" customHeight="1">
      <c r="B29" s="252"/>
      <c r="C29" s="253"/>
      <c r="D29" s="368" t="s">
        <v>390</v>
      </c>
      <c r="E29" s="368"/>
      <c r="F29" s="368"/>
      <c r="G29" s="368"/>
      <c r="H29" s="368"/>
      <c r="I29" s="368"/>
      <c r="J29" s="368"/>
      <c r="K29" s="249"/>
    </row>
    <row r="30" spans="2:11" ht="12.75" customHeight="1">
      <c r="B30" s="252"/>
      <c r="C30" s="253"/>
      <c r="D30" s="253"/>
      <c r="E30" s="253"/>
      <c r="F30" s="253"/>
      <c r="G30" s="253"/>
      <c r="H30" s="253"/>
      <c r="I30" s="253"/>
      <c r="J30" s="253"/>
      <c r="K30" s="249"/>
    </row>
    <row r="31" spans="2:11" ht="15" customHeight="1">
      <c r="B31" s="252"/>
      <c r="C31" s="253"/>
      <c r="D31" s="368" t="s">
        <v>391</v>
      </c>
      <c r="E31" s="368"/>
      <c r="F31" s="368"/>
      <c r="G31" s="368"/>
      <c r="H31" s="368"/>
      <c r="I31" s="368"/>
      <c r="J31" s="368"/>
      <c r="K31" s="249"/>
    </row>
    <row r="32" spans="2:11" ht="15" customHeight="1">
      <c r="B32" s="252"/>
      <c r="C32" s="253"/>
      <c r="D32" s="368" t="s">
        <v>392</v>
      </c>
      <c r="E32" s="368"/>
      <c r="F32" s="368"/>
      <c r="G32" s="368"/>
      <c r="H32" s="368"/>
      <c r="I32" s="368"/>
      <c r="J32" s="368"/>
      <c r="K32" s="249"/>
    </row>
    <row r="33" spans="2:11" ht="15" customHeight="1">
      <c r="B33" s="252"/>
      <c r="C33" s="253"/>
      <c r="D33" s="368" t="s">
        <v>393</v>
      </c>
      <c r="E33" s="368"/>
      <c r="F33" s="368"/>
      <c r="G33" s="368"/>
      <c r="H33" s="368"/>
      <c r="I33" s="368"/>
      <c r="J33" s="368"/>
      <c r="K33" s="249"/>
    </row>
    <row r="34" spans="2:11" ht="15" customHeight="1">
      <c r="B34" s="252"/>
      <c r="C34" s="253"/>
      <c r="D34" s="251"/>
      <c r="E34" s="255" t="s">
        <v>118</v>
      </c>
      <c r="F34" s="251"/>
      <c r="G34" s="368" t="s">
        <v>394</v>
      </c>
      <c r="H34" s="368"/>
      <c r="I34" s="368"/>
      <c r="J34" s="368"/>
      <c r="K34" s="249"/>
    </row>
    <row r="35" spans="2:11" ht="30.75" customHeight="1">
      <c r="B35" s="252"/>
      <c r="C35" s="253"/>
      <c r="D35" s="251"/>
      <c r="E35" s="255" t="s">
        <v>395</v>
      </c>
      <c r="F35" s="251"/>
      <c r="G35" s="368" t="s">
        <v>396</v>
      </c>
      <c r="H35" s="368"/>
      <c r="I35" s="368"/>
      <c r="J35" s="368"/>
      <c r="K35" s="249"/>
    </row>
    <row r="36" spans="2:11" ht="15" customHeight="1">
      <c r="B36" s="252"/>
      <c r="C36" s="253"/>
      <c r="D36" s="251"/>
      <c r="E36" s="255" t="s">
        <v>52</v>
      </c>
      <c r="F36" s="251"/>
      <c r="G36" s="368" t="s">
        <v>397</v>
      </c>
      <c r="H36" s="368"/>
      <c r="I36" s="368"/>
      <c r="J36" s="368"/>
      <c r="K36" s="249"/>
    </row>
    <row r="37" spans="2:11" ht="15" customHeight="1">
      <c r="B37" s="252"/>
      <c r="C37" s="253"/>
      <c r="D37" s="251"/>
      <c r="E37" s="255" t="s">
        <v>119</v>
      </c>
      <c r="F37" s="251"/>
      <c r="G37" s="368" t="s">
        <v>398</v>
      </c>
      <c r="H37" s="368"/>
      <c r="I37" s="368"/>
      <c r="J37" s="368"/>
      <c r="K37" s="249"/>
    </row>
    <row r="38" spans="2:11" ht="15" customHeight="1">
      <c r="B38" s="252"/>
      <c r="C38" s="253"/>
      <c r="D38" s="251"/>
      <c r="E38" s="255" t="s">
        <v>120</v>
      </c>
      <c r="F38" s="251"/>
      <c r="G38" s="368" t="s">
        <v>399</v>
      </c>
      <c r="H38" s="368"/>
      <c r="I38" s="368"/>
      <c r="J38" s="368"/>
      <c r="K38" s="249"/>
    </row>
    <row r="39" spans="2:11" ht="15" customHeight="1">
      <c r="B39" s="252"/>
      <c r="C39" s="253"/>
      <c r="D39" s="251"/>
      <c r="E39" s="255" t="s">
        <v>121</v>
      </c>
      <c r="F39" s="251"/>
      <c r="G39" s="368" t="s">
        <v>400</v>
      </c>
      <c r="H39" s="368"/>
      <c r="I39" s="368"/>
      <c r="J39" s="368"/>
      <c r="K39" s="249"/>
    </row>
    <row r="40" spans="2:11" ht="15" customHeight="1">
      <c r="B40" s="252"/>
      <c r="C40" s="253"/>
      <c r="D40" s="251"/>
      <c r="E40" s="255" t="s">
        <v>401</v>
      </c>
      <c r="F40" s="251"/>
      <c r="G40" s="368" t="s">
        <v>402</v>
      </c>
      <c r="H40" s="368"/>
      <c r="I40" s="368"/>
      <c r="J40" s="368"/>
      <c r="K40" s="249"/>
    </row>
    <row r="41" spans="2:11" ht="15" customHeight="1">
      <c r="B41" s="252"/>
      <c r="C41" s="253"/>
      <c r="D41" s="251"/>
      <c r="E41" s="255"/>
      <c r="F41" s="251"/>
      <c r="G41" s="368" t="s">
        <v>403</v>
      </c>
      <c r="H41" s="368"/>
      <c r="I41" s="368"/>
      <c r="J41" s="368"/>
      <c r="K41" s="249"/>
    </row>
    <row r="42" spans="2:11" ht="15" customHeight="1">
      <c r="B42" s="252"/>
      <c r="C42" s="253"/>
      <c r="D42" s="251"/>
      <c r="E42" s="255" t="s">
        <v>404</v>
      </c>
      <c r="F42" s="251"/>
      <c r="G42" s="368" t="s">
        <v>405</v>
      </c>
      <c r="H42" s="368"/>
      <c r="I42" s="368"/>
      <c r="J42" s="368"/>
      <c r="K42" s="249"/>
    </row>
    <row r="43" spans="2:11" ht="15" customHeight="1">
      <c r="B43" s="252"/>
      <c r="C43" s="253"/>
      <c r="D43" s="251"/>
      <c r="E43" s="255" t="s">
        <v>123</v>
      </c>
      <c r="F43" s="251"/>
      <c r="G43" s="368" t="s">
        <v>406</v>
      </c>
      <c r="H43" s="368"/>
      <c r="I43" s="368"/>
      <c r="J43" s="368"/>
      <c r="K43" s="249"/>
    </row>
    <row r="44" spans="2:11" ht="12.75" customHeight="1">
      <c r="B44" s="252"/>
      <c r="C44" s="253"/>
      <c r="D44" s="251"/>
      <c r="E44" s="251"/>
      <c r="F44" s="251"/>
      <c r="G44" s="251"/>
      <c r="H44" s="251"/>
      <c r="I44" s="251"/>
      <c r="J44" s="251"/>
      <c r="K44" s="249"/>
    </row>
    <row r="45" spans="2:11" ht="15" customHeight="1">
      <c r="B45" s="252"/>
      <c r="C45" s="253"/>
      <c r="D45" s="368" t="s">
        <v>407</v>
      </c>
      <c r="E45" s="368"/>
      <c r="F45" s="368"/>
      <c r="G45" s="368"/>
      <c r="H45" s="368"/>
      <c r="I45" s="368"/>
      <c r="J45" s="368"/>
      <c r="K45" s="249"/>
    </row>
    <row r="46" spans="2:11" ht="15" customHeight="1">
      <c r="B46" s="252"/>
      <c r="C46" s="253"/>
      <c r="D46" s="253"/>
      <c r="E46" s="368" t="s">
        <v>408</v>
      </c>
      <c r="F46" s="368"/>
      <c r="G46" s="368"/>
      <c r="H46" s="368"/>
      <c r="I46" s="368"/>
      <c r="J46" s="368"/>
      <c r="K46" s="249"/>
    </row>
    <row r="47" spans="2:11" ht="15" customHeight="1">
      <c r="B47" s="252"/>
      <c r="C47" s="253"/>
      <c r="D47" s="253"/>
      <c r="E47" s="368" t="s">
        <v>409</v>
      </c>
      <c r="F47" s="368"/>
      <c r="G47" s="368"/>
      <c r="H47" s="368"/>
      <c r="I47" s="368"/>
      <c r="J47" s="368"/>
      <c r="K47" s="249"/>
    </row>
    <row r="48" spans="2:11" ht="15" customHeight="1">
      <c r="B48" s="252"/>
      <c r="C48" s="253"/>
      <c r="D48" s="253"/>
      <c r="E48" s="368" t="s">
        <v>410</v>
      </c>
      <c r="F48" s="368"/>
      <c r="G48" s="368"/>
      <c r="H48" s="368"/>
      <c r="I48" s="368"/>
      <c r="J48" s="368"/>
      <c r="K48" s="249"/>
    </row>
    <row r="49" spans="2:11" ht="15" customHeight="1">
      <c r="B49" s="252"/>
      <c r="C49" s="253"/>
      <c r="D49" s="368" t="s">
        <v>411</v>
      </c>
      <c r="E49" s="368"/>
      <c r="F49" s="368"/>
      <c r="G49" s="368"/>
      <c r="H49" s="368"/>
      <c r="I49" s="368"/>
      <c r="J49" s="368"/>
      <c r="K49" s="249"/>
    </row>
    <row r="50" spans="2:11" ht="25.5" customHeight="1">
      <c r="B50" s="248"/>
      <c r="C50" s="371" t="s">
        <v>412</v>
      </c>
      <c r="D50" s="371"/>
      <c r="E50" s="371"/>
      <c r="F50" s="371"/>
      <c r="G50" s="371"/>
      <c r="H50" s="371"/>
      <c r="I50" s="371"/>
      <c r="J50" s="371"/>
      <c r="K50" s="249"/>
    </row>
    <row r="51" spans="2:11" ht="5.25" customHeight="1">
      <c r="B51" s="248"/>
      <c r="C51" s="250"/>
      <c r="D51" s="250"/>
      <c r="E51" s="250"/>
      <c r="F51" s="250"/>
      <c r="G51" s="250"/>
      <c r="H51" s="250"/>
      <c r="I51" s="250"/>
      <c r="J51" s="250"/>
      <c r="K51" s="249"/>
    </row>
    <row r="52" spans="2:11" ht="15" customHeight="1">
      <c r="B52" s="248"/>
      <c r="C52" s="368" t="s">
        <v>413</v>
      </c>
      <c r="D52" s="368"/>
      <c r="E52" s="368"/>
      <c r="F52" s="368"/>
      <c r="G52" s="368"/>
      <c r="H52" s="368"/>
      <c r="I52" s="368"/>
      <c r="J52" s="368"/>
      <c r="K52" s="249"/>
    </row>
    <row r="53" spans="2:11" ht="15" customHeight="1">
      <c r="B53" s="248"/>
      <c r="C53" s="368" t="s">
        <v>414</v>
      </c>
      <c r="D53" s="368"/>
      <c r="E53" s="368"/>
      <c r="F53" s="368"/>
      <c r="G53" s="368"/>
      <c r="H53" s="368"/>
      <c r="I53" s="368"/>
      <c r="J53" s="368"/>
      <c r="K53" s="249"/>
    </row>
    <row r="54" spans="2:11" ht="12.75" customHeight="1">
      <c r="B54" s="248"/>
      <c r="C54" s="251"/>
      <c r="D54" s="251"/>
      <c r="E54" s="251"/>
      <c r="F54" s="251"/>
      <c r="G54" s="251"/>
      <c r="H54" s="251"/>
      <c r="I54" s="251"/>
      <c r="J54" s="251"/>
      <c r="K54" s="249"/>
    </row>
    <row r="55" spans="2:11" ht="15" customHeight="1">
      <c r="B55" s="248"/>
      <c r="C55" s="368" t="s">
        <v>415</v>
      </c>
      <c r="D55" s="368"/>
      <c r="E55" s="368"/>
      <c r="F55" s="368"/>
      <c r="G55" s="368"/>
      <c r="H55" s="368"/>
      <c r="I55" s="368"/>
      <c r="J55" s="368"/>
      <c r="K55" s="249"/>
    </row>
    <row r="56" spans="2:11" ht="15" customHeight="1">
      <c r="B56" s="248"/>
      <c r="C56" s="253"/>
      <c r="D56" s="368" t="s">
        <v>416</v>
      </c>
      <c r="E56" s="368"/>
      <c r="F56" s="368"/>
      <c r="G56" s="368"/>
      <c r="H56" s="368"/>
      <c r="I56" s="368"/>
      <c r="J56" s="368"/>
      <c r="K56" s="249"/>
    </row>
    <row r="57" spans="2:11" ht="15" customHeight="1">
      <c r="B57" s="248"/>
      <c r="C57" s="253"/>
      <c r="D57" s="368" t="s">
        <v>417</v>
      </c>
      <c r="E57" s="368"/>
      <c r="F57" s="368"/>
      <c r="G57" s="368"/>
      <c r="H57" s="368"/>
      <c r="I57" s="368"/>
      <c r="J57" s="368"/>
      <c r="K57" s="249"/>
    </row>
    <row r="58" spans="2:11" ht="15" customHeight="1">
      <c r="B58" s="248"/>
      <c r="C58" s="253"/>
      <c r="D58" s="368" t="s">
        <v>418</v>
      </c>
      <c r="E58" s="368"/>
      <c r="F58" s="368"/>
      <c r="G58" s="368"/>
      <c r="H58" s="368"/>
      <c r="I58" s="368"/>
      <c r="J58" s="368"/>
      <c r="K58" s="249"/>
    </row>
    <row r="59" spans="2:11" ht="15" customHeight="1">
      <c r="B59" s="248"/>
      <c r="C59" s="253"/>
      <c r="D59" s="368" t="s">
        <v>419</v>
      </c>
      <c r="E59" s="368"/>
      <c r="F59" s="368"/>
      <c r="G59" s="368"/>
      <c r="H59" s="368"/>
      <c r="I59" s="368"/>
      <c r="J59" s="368"/>
      <c r="K59" s="249"/>
    </row>
    <row r="60" spans="2:11" ht="15" customHeight="1">
      <c r="B60" s="248"/>
      <c r="C60" s="253"/>
      <c r="D60" s="370" t="s">
        <v>420</v>
      </c>
      <c r="E60" s="370"/>
      <c r="F60" s="370"/>
      <c r="G60" s="370"/>
      <c r="H60" s="370"/>
      <c r="I60" s="370"/>
      <c r="J60" s="370"/>
      <c r="K60" s="249"/>
    </row>
    <row r="61" spans="2:11" ht="15" customHeight="1">
      <c r="B61" s="248"/>
      <c r="C61" s="253"/>
      <c r="D61" s="368" t="s">
        <v>421</v>
      </c>
      <c r="E61" s="368"/>
      <c r="F61" s="368"/>
      <c r="G61" s="368"/>
      <c r="H61" s="368"/>
      <c r="I61" s="368"/>
      <c r="J61" s="368"/>
      <c r="K61" s="249"/>
    </row>
    <row r="62" spans="2:11" ht="12.75" customHeight="1">
      <c r="B62" s="248"/>
      <c r="C62" s="253"/>
      <c r="D62" s="253"/>
      <c r="E62" s="256"/>
      <c r="F62" s="253"/>
      <c r="G62" s="253"/>
      <c r="H62" s="253"/>
      <c r="I62" s="253"/>
      <c r="J62" s="253"/>
      <c r="K62" s="249"/>
    </row>
    <row r="63" spans="2:11" ht="15" customHeight="1">
      <c r="B63" s="248"/>
      <c r="C63" s="253"/>
      <c r="D63" s="368" t="s">
        <v>422</v>
      </c>
      <c r="E63" s="368"/>
      <c r="F63" s="368"/>
      <c r="G63" s="368"/>
      <c r="H63" s="368"/>
      <c r="I63" s="368"/>
      <c r="J63" s="368"/>
      <c r="K63" s="249"/>
    </row>
    <row r="64" spans="2:11" ht="15" customHeight="1">
      <c r="B64" s="248"/>
      <c r="C64" s="253"/>
      <c r="D64" s="370" t="s">
        <v>423</v>
      </c>
      <c r="E64" s="370"/>
      <c r="F64" s="370"/>
      <c r="G64" s="370"/>
      <c r="H64" s="370"/>
      <c r="I64" s="370"/>
      <c r="J64" s="370"/>
      <c r="K64" s="249"/>
    </row>
    <row r="65" spans="2:11" ht="15" customHeight="1">
      <c r="B65" s="248"/>
      <c r="C65" s="253"/>
      <c r="D65" s="368" t="s">
        <v>424</v>
      </c>
      <c r="E65" s="368"/>
      <c r="F65" s="368"/>
      <c r="G65" s="368"/>
      <c r="H65" s="368"/>
      <c r="I65" s="368"/>
      <c r="J65" s="368"/>
      <c r="K65" s="249"/>
    </row>
    <row r="66" spans="2:11" ht="15" customHeight="1">
      <c r="B66" s="248"/>
      <c r="C66" s="253"/>
      <c r="D66" s="368" t="s">
        <v>425</v>
      </c>
      <c r="E66" s="368"/>
      <c r="F66" s="368"/>
      <c r="G66" s="368"/>
      <c r="H66" s="368"/>
      <c r="I66" s="368"/>
      <c r="J66" s="368"/>
      <c r="K66" s="249"/>
    </row>
    <row r="67" spans="2:11" ht="15" customHeight="1">
      <c r="B67" s="248"/>
      <c r="C67" s="253"/>
      <c r="D67" s="368" t="s">
        <v>426</v>
      </c>
      <c r="E67" s="368"/>
      <c r="F67" s="368"/>
      <c r="G67" s="368"/>
      <c r="H67" s="368"/>
      <c r="I67" s="368"/>
      <c r="J67" s="368"/>
      <c r="K67" s="249"/>
    </row>
    <row r="68" spans="2:11" ht="15" customHeight="1">
      <c r="B68" s="248"/>
      <c r="C68" s="253"/>
      <c r="D68" s="368" t="s">
        <v>427</v>
      </c>
      <c r="E68" s="368"/>
      <c r="F68" s="368"/>
      <c r="G68" s="368"/>
      <c r="H68" s="368"/>
      <c r="I68" s="368"/>
      <c r="J68" s="368"/>
      <c r="K68" s="249"/>
    </row>
    <row r="69" spans="2:11" ht="12.75" customHeight="1">
      <c r="B69" s="257"/>
      <c r="C69" s="258"/>
      <c r="D69" s="258"/>
      <c r="E69" s="258"/>
      <c r="F69" s="258"/>
      <c r="G69" s="258"/>
      <c r="H69" s="258"/>
      <c r="I69" s="258"/>
      <c r="J69" s="258"/>
      <c r="K69" s="259"/>
    </row>
    <row r="70" spans="2:11" ht="18.75" customHeight="1">
      <c r="B70" s="260"/>
      <c r="C70" s="260"/>
      <c r="D70" s="260"/>
      <c r="E70" s="260"/>
      <c r="F70" s="260"/>
      <c r="G70" s="260"/>
      <c r="H70" s="260"/>
      <c r="I70" s="260"/>
      <c r="J70" s="260"/>
      <c r="K70" s="261"/>
    </row>
    <row r="71" spans="2:11" ht="18.75" customHeight="1"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2:11" ht="7.5" customHeight="1">
      <c r="B72" s="262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ht="45" customHeight="1">
      <c r="B73" s="265"/>
      <c r="C73" s="369" t="s">
        <v>363</v>
      </c>
      <c r="D73" s="369"/>
      <c r="E73" s="369"/>
      <c r="F73" s="369"/>
      <c r="G73" s="369"/>
      <c r="H73" s="369"/>
      <c r="I73" s="369"/>
      <c r="J73" s="369"/>
      <c r="K73" s="266"/>
    </row>
    <row r="74" spans="2:11" ht="17.25" customHeight="1">
      <c r="B74" s="265"/>
      <c r="C74" s="267" t="s">
        <v>428</v>
      </c>
      <c r="D74" s="267"/>
      <c r="E74" s="267"/>
      <c r="F74" s="267" t="s">
        <v>429</v>
      </c>
      <c r="G74" s="268"/>
      <c r="H74" s="267" t="s">
        <v>119</v>
      </c>
      <c r="I74" s="267" t="s">
        <v>56</v>
      </c>
      <c r="J74" s="267" t="s">
        <v>430</v>
      </c>
      <c r="K74" s="266"/>
    </row>
    <row r="75" spans="2:11" ht="17.25" customHeight="1">
      <c r="B75" s="265"/>
      <c r="C75" s="269" t="s">
        <v>431</v>
      </c>
      <c r="D75" s="269"/>
      <c r="E75" s="269"/>
      <c r="F75" s="270" t="s">
        <v>432</v>
      </c>
      <c r="G75" s="271"/>
      <c r="H75" s="269"/>
      <c r="I75" s="269"/>
      <c r="J75" s="269" t="s">
        <v>433</v>
      </c>
      <c r="K75" s="266"/>
    </row>
    <row r="76" spans="2:11" ht="5.25" customHeight="1">
      <c r="B76" s="265"/>
      <c r="C76" s="272"/>
      <c r="D76" s="272"/>
      <c r="E76" s="272"/>
      <c r="F76" s="272"/>
      <c r="G76" s="273"/>
      <c r="H76" s="272"/>
      <c r="I76" s="272"/>
      <c r="J76" s="272"/>
      <c r="K76" s="266"/>
    </row>
    <row r="77" spans="2:11" ht="15" customHeight="1">
      <c r="B77" s="265"/>
      <c r="C77" s="255" t="s">
        <v>52</v>
      </c>
      <c r="D77" s="272"/>
      <c r="E77" s="272"/>
      <c r="F77" s="274" t="s">
        <v>434</v>
      </c>
      <c r="G77" s="273"/>
      <c r="H77" s="255" t="s">
        <v>435</v>
      </c>
      <c r="I77" s="255" t="s">
        <v>436</v>
      </c>
      <c r="J77" s="255">
        <v>20</v>
      </c>
      <c r="K77" s="266"/>
    </row>
    <row r="78" spans="2:11" ht="15" customHeight="1">
      <c r="B78" s="265"/>
      <c r="C78" s="255" t="s">
        <v>437</v>
      </c>
      <c r="D78" s="255"/>
      <c r="E78" s="255"/>
      <c r="F78" s="274" t="s">
        <v>434</v>
      </c>
      <c r="G78" s="273"/>
      <c r="H78" s="255" t="s">
        <v>438</v>
      </c>
      <c r="I78" s="255" t="s">
        <v>436</v>
      </c>
      <c r="J78" s="255">
        <v>120</v>
      </c>
      <c r="K78" s="266"/>
    </row>
    <row r="79" spans="2:11" ht="15" customHeight="1">
      <c r="B79" s="275"/>
      <c r="C79" s="255" t="s">
        <v>439</v>
      </c>
      <c r="D79" s="255"/>
      <c r="E79" s="255"/>
      <c r="F79" s="274" t="s">
        <v>440</v>
      </c>
      <c r="G79" s="273"/>
      <c r="H79" s="255" t="s">
        <v>441</v>
      </c>
      <c r="I79" s="255" t="s">
        <v>436</v>
      </c>
      <c r="J79" s="255">
        <v>50</v>
      </c>
      <c r="K79" s="266"/>
    </row>
    <row r="80" spans="2:11" ht="15" customHeight="1">
      <c r="B80" s="275"/>
      <c r="C80" s="255" t="s">
        <v>442</v>
      </c>
      <c r="D80" s="255"/>
      <c r="E80" s="255"/>
      <c r="F80" s="274" t="s">
        <v>434</v>
      </c>
      <c r="G80" s="273"/>
      <c r="H80" s="255" t="s">
        <v>443</v>
      </c>
      <c r="I80" s="255" t="s">
        <v>444</v>
      </c>
      <c r="J80" s="255"/>
      <c r="K80" s="266"/>
    </row>
    <row r="81" spans="2:11" ht="15" customHeight="1">
      <c r="B81" s="275"/>
      <c r="C81" s="276" t="s">
        <v>445</v>
      </c>
      <c r="D81" s="276"/>
      <c r="E81" s="276"/>
      <c r="F81" s="277" t="s">
        <v>440</v>
      </c>
      <c r="G81" s="276"/>
      <c r="H81" s="276" t="s">
        <v>446</v>
      </c>
      <c r="I81" s="276" t="s">
        <v>436</v>
      </c>
      <c r="J81" s="276">
        <v>15</v>
      </c>
      <c r="K81" s="266"/>
    </row>
    <row r="82" spans="2:11" ht="15" customHeight="1">
      <c r="B82" s="275"/>
      <c r="C82" s="276" t="s">
        <v>447</v>
      </c>
      <c r="D82" s="276"/>
      <c r="E82" s="276"/>
      <c r="F82" s="277" t="s">
        <v>440</v>
      </c>
      <c r="G82" s="276"/>
      <c r="H82" s="276" t="s">
        <v>448</v>
      </c>
      <c r="I82" s="276" t="s">
        <v>436</v>
      </c>
      <c r="J82" s="276">
        <v>15</v>
      </c>
      <c r="K82" s="266"/>
    </row>
    <row r="83" spans="2:11" ht="15" customHeight="1">
      <c r="B83" s="275"/>
      <c r="C83" s="276" t="s">
        <v>449</v>
      </c>
      <c r="D83" s="276"/>
      <c r="E83" s="276"/>
      <c r="F83" s="277" t="s">
        <v>440</v>
      </c>
      <c r="G83" s="276"/>
      <c r="H83" s="276" t="s">
        <v>450</v>
      </c>
      <c r="I83" s="276" t="s">
        <v>436</v>
      </c>
      <c r="J83" s="276">
        <v>20</v>
      </c>
      <c r="K83" s="266"/>
    </row>
    <row r="84" spans="2:11" ht="15" customHeight="1">
      <c r="B84" s="275"/>
      <c r="C84" s="276" t="s">
        <v>451</v>
      </c>
      <c r="D84" s="276"/>
      <c r="E84" s="276"/>
      <c r="F84" s="277" t="s">
        <v>440</v>
      </c>
      <c r="G84" s="276"/>
      <c r="H84" s="276" t="s">
        <v>452</v>
      </c>
      <c r="I84" s="276" t="s">
        <v>436</v>
      </c>
      <c r="J84" s="276">
        <v>20</v>
      </c>
      <c r="K84" s="266"/>
    </row>
    <row r="85" spans="2:11" ht="15" customHeight="1">
      <c r="B85" s="275"/>
      <c r="C85" s="255" t="s">
        <v>453</v>
      </c>
      <c r="D85" s="255"/>
      <c r="E85" s="255"/>
      <c r="F85" s="274" t="s">
        <v>440</v>
      </c>
      <c r="G85" s="273"/>
      <c r="H85" s="255" t="s">
        <v>454</v>
      </c>
      <c r="I85" s="255" t="s">
        <v>436</v>
      </c>
      <c r="J85" s="255">
        <v>50</v>
      </c>
      <c r="K85" s="266"/>
    </row>
    <row r="86" spans="2:11" ht="15" customHeight="1">
      <c r="B86" s="275"/>
      <c r="C86" s="255" t="s">
        <v>455</v>
      </c>
      <c r="D86" s="255"/>
      <c r="E86" s="255"/>
      <c r="F86" s="274" t="s">
        <v>440</v>
      </c>
      <c r="G86" s="273"/>
      <c r="H86" s="255" t="s">
        <v>456</v>
      </c>
      <c r="I86" s="255" t="s">
        <v>436</v>
      </c>
      <c r="J86" s="255">
        <v>20</v>
      </c>
      <c r="K86" s="266"/>
    </row>
    <row r="87" spans="2:11" ht="15" customHeight="1">
      <c r="B87" s="275"/>
      <c r="C87" s="255" t="s">
        <v>457</v>
      </c>
      <c r="D87" s="255"/>
      <c r="E87" s="255"/>
      <c r="F87" s="274" t="s">
        <v>440</v>
      </c>
      <c r="G87" s="273"/>
      <c r="H87" s="255" t="s">
        <v>458</v>
      </c>
      <c r="I87" s="255" t="s">
        <v>436</v>
      </c>
      <c r="J87" s="255">
        <v>20</v>
      </c>
      <c r="K87" s="266"/>
    </row>
    <row r="88" spans="2:11" ht="15" customHeight="1">
      <c r="B88" s="275"/>
      <c r="C88" s="255" t="s">
        <v>459</v>
      </c>
      <c r="D88" s="255"/>
      <c r="E88" s="255"/>
      <c r="F88" s="274" t="s">
        <v>440</v>
      </c>
      <c r="G88" s="273"/>
      <c r="H88" s="255" t="s">
        <v>460</v>
      </c>
      <c r="I88" s="255" t="s">
        <v>436</v>
      </c>
      <c r="J88" s="255">
        <v>50</v>
      </c>
      <c r="K88" s="266"/>
    </row>
    <row r="89" spans="2:11" ht="15" customHeight="1">
      <c r="B89" s="275"/>
      <c r="C89" s="255" t="s">
        <v>461</v>
      </c>
      <c r="D89" s="255"/>
      <c r="E89" s="255"/>
      <c r="F89" s="274" t="s">
        <v>440</v>
      </c>
      <c r="G89" s="273"/>
      <c r="H89" s="255" t="s">
        <v>461</v>
      </c>
      <c r="I89" s="255" t="s">
        <v>436</v>
      </c>
      <c r="J89" s="255">
        <v>50</v>
      </c>
      <c r="K89" s="266"/>
    </row>
    <row r="90" spans="2:11" ht="15" customHeight="1">
      <c r="B90" s="275"/>
      <c r="C90" s="255" t="s">
        <v>124</v>
      </c>
      <c r="D90" s="255"/>
      <c r="E90" s="255"/>
      <c r="F90" s="274" t="s">
        <v>440</v>
      </c>
      <c r="G90" s="273"/>
      <c r="H90" s="255" t="s">
        <v>462</v>
      </c>
      <c r="I90" s="255" t="s">
        <v>436</v>
      </c>
      <c r="J90" s="255">
        <v>255</v>
      </c>
      <c r="K90" s="266"/>
    </row>
    <row r="91" spans="2:11" ht="15" customHeight="1">
      <c r="B91" s="275"/>
      <c r="C91" s="255" t="s">
        <v>463</v>
      </c>
      <c r="D91" s="255"/>
      <c r="E91" s="255"/>
      <c r="F91" s="274" t="s">
        <v>434</v>
      </c>
      <c r="G91" s="273"/>
      <c r="H91" s="255" t="s">
        <v>464</v>
      </c>
      <c r="I91" s="255" t="s">
        <v>465</v>
      </c>
      <c r="J91" s="255"/>
      <c r="K91" s="266"/>
    </row>
    <row r="92" spans="2:11" ht="15" customHeight="1">
      <c r="B92" s="275"/>
      <c r="C92" s="255" t="s">
        <v>466</v>
      </c>
      <c r="D92" s="255"/>
      <c r="E92" s="255"/>
      <c r="F92" s="274" t="s">
        <v>434</v>
      </c>
      <c r="G92" s="273"/>
      <c r="H92" s="255" t="s">
        <v>467</v>
      </c>
      <c r="I92" s="255" t="s">
        <v>468</v>
      </c>
      <c r="J92" s="255"/>
      <c r="K92" s="266"/>
    </row>
    <row r="93" spans="2:11" ht="15" customHeight="1">
      <c r="B93" s="275"/>
      <c r="C93" s="255" t="s">
        <v>469</v>
      </c>
      <c r="D93" s="255"/>
      <c r="E93" s="255"/>
      <c r="F93" s="274" t="s">
        <v>434</v>
      </c>
      <c r="G93" s="273"/>
      <c r="H93" s="255" t="s">
        <v>469</v>
      </c>
      <c r="I93" s="255" t="s">
        <v>468</v>
      </c>
      <c r="J93" s="255"/>
      <c r="K93" s="266"/>
    </row>
    <row r="94" spans="2:11" ht="15" customHeight="1">
      <c r="B94" s="275"/>
      <c r="C94" s="255" t="s">
        <v>37</v>
      </c>
      <c r="D94" s="255"/>
      <c r="E94" s="255"/>
      <c r="F94" s="274" t="s">
        <v>434</v>
      </c>
      <c r="G94" s="273"/>
      <c r="H94" s="255" t="s">
        <v>470</v>
      </c>
      <c r="I94" s="255" t="s">
        <v>468</v>
      </c>
      <c r="J94" s="255"/>
      <c r="K94" s="266"/>
    </row>
    <row r="95" spans="2:11" ht="15" customHeight="1">
      <c r="B95" s="275"/>
      <c r="C95" s="255" t="s">
        <v>47</v>
      </c>
      <c r="D95" s="255"/>
      <c r="E95" s="255"/>
      <c r="F95" s="274" t="s">
        <v>434</v>
      </c>
      <c r="G95" s="273"/>
      <c r="H95" s="255" t="s">
        <v>471</v>
      </c>
      <c r="I95" s="255" t="s">
        <v>468</v>
      </c>
      <c r="J95" s="255"/>
      <c r="K95" s="266"/>
    </row>
    <row r="96" spans="2:11" ht="15" customHeight="1">
      <c r="B96" s="278"/>
      <c r="C96" s="279"/>
      <c r="D96" s="279"/>
      <c r="E96" s="279"/>
      <c r="F96" s="279"/>
      <c r="G96" s="279"/>
      <c r="H96" s="279"/>
      <c r="I96" s="279"/>
      <c r="J96" s="279"/>
      <c r="K96" s="280"/>
    </row>
    <row r="97" spans="2:11" ht="18.75" customHeight="1">
      <c r="B97" s="281"/>
      <c r="C97" s="282"/>
      <c r="D97" s="282"/>
      <c r="E97" s="282"/>
      <c r="F97" s="282"/>
      <c r="G97" s="282"/>
      <c r="H97" s="282"/>
      <c r="I97" s="282"/>
      <c r="J97" s="282"/>
      <c r="K97" s="281"/>
    </row>
    <row r="98" spans="2:11" ht="18.75" customHeight="1">
      <c r="B98" s="261"/>
      <c r="C98" s="261"/>
      <c r="D98" s="261"/>
      <c r="E98" s="261"/>
      <c r="F98" s="261"/>
      <c r="G98" s="261"/>
      <c r="H98" s="261"/>
      <c r="I98" s="261"/>
      <c r="J98" s="261"/>
      <c r="K98" s="261"/>
    </row>
    <row r="99" spans="2:11" ht="7.5" customHeight="1">
      <c r="B99" s="262"/>
      <c r="C99" s="263"/>
      <c r="D99" s="263"/>
      <c r="E99" s="263"/>
      <c r="F99" s="263"/>
      <c r="G99" s="263"/>
      <c r="H99" s="263"/>
      <c r="I99" s="263"/>
      <c r="J99" s="263"/>
      <c r="K99" s="264"/>
    </row>
    <row r="100" spans="2:11" ht="45" customHeight="1">
      <c r="B100" s="265"/>
      <c r="C100" s="369" t="s">
        <v>472</v>
      </c>
      <c r="D100" s="369"/>
      <c r="E100" s="369"/>
      <c r="F100" s="369"/>
      <c r="G100" s="369"/>
      <c r="H100" s="369"/>
      <c r="I100" s="369"/>
      <c r="J100" s="369"/>
      <c r="K100" s="266"/>
    </row>
    <row r="101" spans="2:11" ht="17.25" customHeight="1">
      <c r="B101" s="265"/>
      <c r="C101" s="267" t="s">
        <v>428</v>
      </c>
      <c r="D101" s="267"/>
      <c r="E101" s="267"/>
      <c r="F101" s="267" t="s">
        <v>429</v>
      </c>
      <c r="G101" s="268"/>
      <c r="H101" s="267" t="s">
        <v>119</v>
      </c>
      <c r="I101" s="267" t="s">
        <v>56</v>
      </c>
      <c r="J101" s="267" t="s">
        <v>430</v>
      </c>
      <c r="K101" s="266"/>
    </row>
    <row r="102" spans="2:11" ht="17.25" customHeight="1">
      <c r="B102" s="265"/>
      <c r="C102" s="269" t="s">
        <v>431</v>
      </c>
      <c r="D102" s="269"/>
      <c r="E102" s="269"/>
      <c r="F102" s="270" t="s">
        <v>432</v>
      </c>
      <c r="G102" s="271"/>
      <c r="H102" s="269"/>
      <c r="I102" s="269"/>
      <c r="J102" s="269" t="s">
        <v>433</v>
      </c>
      <c r="K102" s="266"/>
    </row>
    <row r="103" spans="2:11" ht="5.25" customHeight="1">
      <c r="B103" s="265"/>
      <c r="C103" s="267"/>
      <c r="D103" s="267"/>
      <c r="E103" s="267"/>
      <c r="F103" s="267"/>
      <c r="G103" s="283"/>
      <c r="H103" s="267"/>
      <c r="I103" s="267"/>
      <c r="J103" s="267"/>
      <c r="K103" s="266"/>
    </row>
    <row r="104" spans="2:11" ht="15" customHeight="1">
      <c r="B104" s="265"/>
      <c r="C104" s="255" t="s">
        <v>52</v>
      </c>
      <c r="D104" s="272"/>
      <c r="E104" s="272"/>
      <c r="F104" s="274" t="s">
        <v>434</v>
      </c>
      <c r="G104" s="283"/>
      <c r="H104" s="255" t="s">
        <v>473</v>
      </c>
      <c r="I104" s="255" t="s">
        <v>436</v>
      </c>
      <c r="J104" s="255">
        <v>20</v>
      </c>
      <c r="K104" s="266"/>
    </row>
    <row r="105" spans="2:11" ht="15" customHeight="1">
      <c r="B105" s="265"/>
      <c r="C105" s="255" t="s">
        <v>437</v>
      </c>
      <c r="D105" s="255"/>
      <c r="E105" s="255"/>
      <c r="F105" s="274" t="s">
        <v>434</v>
      </c>
      <c r="G105" s="255"/>
      <c r="H105" s="255" t="s">
        <v>473</v>
      </c>
      <c r="I105" s="255" t="s">
        <v>436</v>
      </c>
      <c r="J105" s="255">
        <v>120</v>
      </c>
      <c r="K105" s="266"/>
    </row>
    <row r="106" spans="2:11" ht="15" customHeight="1">
      <c r="B106" s="275"/>
      <c r="C106" s="255" t="s">
        <v>439</v>
      </c>
      <c r="D106" s="255"/>
      <c r="E106" s="255"/>
      <c r="F106" s="274" t="s">
        <v>440</v>
      </c>
      <c r="G106" s="255"/>
      <c r="H106" s="255" t="s">
        <v>473</v>
      </c>
      <c r="I106" s="255" t="s">
        <v>436</v>
      </c>
      <c r="J106" s="255">
        <v>50</v>
      </c>
      <c r="K106" s="266"/>
    </row>
    <row r="107" spans="2:11" ht="15" customHeight="1">
      <c r="B107" s="275"/>
      <c r="C107" s="255" t="s">
        <v>442</v>
      </c>
      <c r="D107" s="255"/>
      <c r="E107" s="255"/>
      <c r="F107" s="274" t="s">
        <v>434</v>
      </c>
      <c r="G107" s="255"/>
      <c r="H107" s="255" t="s">
        <v>473</v>
      </c>
      <c r="I107" s="255" t="s">
        <v>444</v>
      </c>
      <c r="J107" s="255"/>
      <c r="K107" s="266"/>
    </row>
    <row r="108" spans="2:11" ht="15" customHeight="1">
      <c r="B108" s="275"/>
      <c r="C108" s="255" t="s">
        <v>453</v>
      </c>
      <c r="D108" s="255"/>
      <c r="E108" s="255"/>
      <c r="F108" s="274" t="s">
        <v>440</v>
      </c>
      <c r="G108" s="255"/>
      <c r="H108" s="255" t="s">
        <v>473</v>
      </c>
      <c r="I108" s="255" t="s">
        <v>436</v>
      </c>
      <c r="J108" s="255">
        <v>50</v>
      </c>
      <c r="K108" s="266"/>
    </row>
    <row r="109" spans="2:11" ht="15" customHeight="1">
      <c r="B109" s="275"/>
      <c r="C109" s="255" t="s">
        <v>461</v>
      </c>
      <c r="D109" s="255"/>
      <c r="E109" s="255"/>
      <c r="F109" s="274" t="s">
        <v>440</v>
      </c>
      <c r="G109" s="255"/>
      <c r="H109" s="255" t="s">
        <v>473</v>
      </c>
      <c r="I109" s="255" t="s">
        <v>436</v>
      </c>
      <c r="J109" s="255">
        <v>50</v>
      </c>
      <c r="K109" s="266"/>
    </row>
    <row r="110" spans="2:11" ht="15" customHeight="1">
      <c r="B110" s="275"/>
      <c r="C110" s="255" t="s">
        <v>459</v>
      </c>
      <c r="D110" s="255"/>
      <c r="E110" s="255"/>
      <c r="F110" s="274" t="s">
        <v>440</v>
      </c>
      <c r="G110" s="255"/>
      <c r="H110" s="255" t="s">
        <v>473</v>
      </c>
      <c r="I110" s="255" t="s">
        <v>436</v>
      </c>
      <c r="J110" s="255">
        <v>50</v>
      </c>
      <c r="K110" s="266"/>
    </row>
    <row r="111" spans="2:11" ht="15" customHeight="1">
      <c r="B111" s="275"/>
      <c r="C111" s="255" t="s">
        <v>52</v>
      </c>
      <c r="D111" s="255"/>
      <c r="E111" s="255"/>
      <c r="F111" s="274" t="s">
        <v>434</v>
      </c>
      <c r="G111" s="255"/>
      <c r="H111" s="255" t="s">
        <v>474</v>
      </c>
      <c r="I111" s="255" t="s">
        <v>436</v>
      </c>
      <c r="J111" s="255">
        <v>20</v>
      </c>
      <c r="K111" s="266"/>
    </row>
    <row r="112" spans="2:11" ht="15" customHeight="1">
      <c r="B112" s="275"/>
      <c r="C112" s="255" t="s">
        <v>475</v>
      </c>
      <c r="D112" s="255"/>
      <c r="E112" s="255"/>
      <c r="F112" s="274" t="s">
        <v>434</v>
      </c>
      <c r="G112" s="255"/>
      <c r="H112" s="255" t="s">
        <v>476</v>
      </c>
      <c r="I112" s="255" t="s">
        <v>436</v>
      </c>
      <c r="J112" s="255">
        <v>120</v>
      </c>
      <c r="K112" s="266"/>
    </row>
    <row r="113" spans="2:11" ht="15" customHeight="1">
      <c r="B113" s="275"/>
      <c r="C113" s="255" t="s">
        <v>37</v>
      </c>
      <c r="D113" s="255"/>
      <c r="E113" s="255"/>
      <c r="F113" s="274" t="s">
        <v>434</v>
      </c>
      <c r="G113" s="255"/>
      <c r="H113" s="255" t="s">
        <v>477</v>
      </c>
      <c r="I113" s="255" t="s">
        <v>468</v>
      </c>
      <c r="J113" s="255"/>
      <c r="K113" s="266"/>
    </row>
    <row r="114" spans="2:11" ht="15" customHeight="1">
      <c r="B114" s="275"/>
      <c r="C114" s="255" t="s">
        <v>47</v>
      </c>
      <c r="D114" s="255"/>
      <c r="E114" s="255"/>
      <c r="F114" s="274" t="s">
        <v>434</v>
      </c>
      <c r="G114" s="255"/>
      <c r="H114" s="255" t="s">
        <v>478</v>
      </c>
      <c r="I114" s="255" t="s">
        <v>468</v>
      </c>
      <c r="J114" s="255"/>
      <c r="K114" s="266"/>
    </row>
    <row r="115" spans="2:11" ht="15" customHeight="1">
      <c r="B115" s="275"/>
      <c r="C115" s="255" t="s">
        <v>56</v>
      </c>
      <c r="D115" s="255"/>
      <c r="E115" s="255"/>
      <c r="F115" s="274" t="s">
        <v>434</v>
      </c>
      <c r="G115" s="255"/>
      <c r="H115" s="255" t="s">
        <v>479</v>
      </c>
      <c r="I115" s="255" t="s">
        <v>480</v>
      </c>
      <c r="J115" s="255"/>
      <c r="K115" s="266"/>
    </row>
    <row r="116" spans="2:11" ht="15" customHeight="1">
      <c r="B116" s="278"/>
      <c r="C116" s="284"/>
      <c r="D116" s="284"/>
      <c r="E116" s="284"/>
      <c r="F116" s="284"/>
      <c r="G116" s="284"/>
      <c r="H116" s="284"/>
      <c r="I116" s="284"/>
      <c r="J116" s="284"/>
      <c r="K116" s="280"/>
    </row>
    <row r="117" spans="2:11" ht="18.75" customHeight="1">
      <c r="B117" s="285"/>
      <c r="C117" s="251"/>
      <c r="D117" s="251"/>
      <c r="E117" s="251"/>
      <c r="F117" s="286"/>
      <c r="G117" s="251"/>
      <c r="H117" s="251"/>
      <c r="I117" s="251"/>
      <c r="J117" s="251"/>
      <c r="K117" s="285"/>
    </row>
    <row r="118" spans="2:11" ht="18.75" customHeight="1"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</row>
    <row r="119" spans="2:11" ht="7.5" customHeight="1">
      <c r="B119" s="287"/>
      <c r="C119" s="288"/>
      <c r="D119" s="288"/>
      <c r="E119" s="288"/>
      <c r="F119" s="288"/>
      <c r="G119" s="288"/>
      <c r="H119" s="288"/>
      <c r="I119" s="288"/>
      <c r="J119" s="288"/>
      <c r="K119" s="289"/>
    </row>
    <row r="120" spans="2:11" ht="45" customHeight="1">
      <c r="B120" s="290"/>
      <c r="C120" s="366" t="s">
        <v>481</v>
      </c>
      <c r="D120" s="366"/>
      <c r="E120" s="366"/>
      <c r="F120" s="366"/>
      <c r="G120" s="366"/>
      <c r="H120" s="366"/>
      <c r="I120" s="366"/>
      <c r="J120" s="366"/>
      <c r="K120" s="291"/>
    </row>
    <row r="121" spans="2:11" ht="17.25" customHeight="1">
      <c r="B121" s="292"/>
      <c r="C121" s="267" t="s">
        <v>428</v>
      </c>
      <c r="D121" s="267"/>
      <c r="E121" s="267"/>
      <c r="F121" s="267" t="s">
        <v>429</v>
      </c>
      <c r="G121" s="268"/>
      <c r="H121" s="267" t="s">
        <v>119</v>
      </c>
      <c r="I121" s="267" t="s">
        <v>56</v>
      </c>
      <c r="J121" s="267" t="s">
        <v>430</v>
      </c>
      <c r="K121" s="293"/>
    </row>
    <row r="122" spans="2:11" ht="17.25" customHeight="1">
      <c r="B122" s="292"/>
      <c r="C122" s="269" t="s">
        <v>431</v>
      </c>
      <c r="D122" s="269"/>
      <c r="E122" s="269"/>
      <c r="F122" s="270" t="s">
        <v>432</v>
      </c>
      <c r="G122" s="271"/>
      <c r="H122" s="269"/>
      <c r="I122" s="269"/>
      <c r="J122" s="269" t="s">
        <v>433</v>
      </c>
      <c r="K122" s="293"/>
    </row>
    <row r="123" spans="2:11" ht="5.25" customHeight="1">
      <c r="B123" s="294"/>
      <c r="C123" s="272"/>
      <c r="D123" s="272"/>
      <c r="E123" s="272"/>
      <c r="F123" s="272"/>
      <c r="G123" s="255"/>
      <c r="H123" s="272"/>
      <c r="I123" s="272"/>
      <c r="J123" s="272"/>
      <c r="K123" s="295"/>
    </row>
    <row r="124" spans="2:11" ht="15" customHeight="1">
      <c r="B124" s="294"/>
      <c r="C124" s="255" t="s">
        <v>437</v>
      </c>
      <c r="D124" s="272"/>
      <c r="E124" s="272"/>
      <c r="F124" s="274" t="s">
        <v>434</v>
      </c>
      <c r="G124" s="255"/>
      <c r="H124" s="255" t="s">
        <v>473</v>
      </c>
      <c r="I124" s="255" t="s">
        <v>436</v>
      </c>
      <c r="J124" s="255">
        <v>120</v>
      </c>
      <c r="K124" s="296"/>
    </row>
    <row r="125" spans="2:11" ht="15" customHeight="1">
      <c r="B125" s="294"/>
      <c r="C125" s="255" t="s">
        <v>482</v>
      </c>
      <c r="D125" s="255"/>
      <c r="E125" s="255"/>
      <c r="F125" s="274" t="s">
        <v>434</v>
      </c>
      <c r="G125" s="255"/>
      <c r="H125" s="255" t="s">
        <v>483</v>
      </c>
      <c r="I125" s="255" t="s">
        <v>436</v>
      </c>
      <c r="J125" s="255" t="s">
        <v>484</v>
      </c>
      <c r="K125" s="296"/>
    </row>
    <row r="126" spans="2:11" ht="15" customHeight="1">
      <c r="B126" s="294"/>
      <c r="C126" s="255" t="s">
        <v>383</v>
      </c>
      <c r="D126" s="255"/>
      <c r="E126" s="255"/>
      <c r="F126" s="274" t="s">
        <v>434</v>
      </c>
      <c r="G126" s="255"/>
      <c r="H126" s="255" t="s">
        <v>485</v>
      </c>
      <c r="I126" s="255" t="s">
        <v>436</v>
      </c>
      <c r="J126" s="255" t="s">
        <v>484</v>
      </c>
      <c r="K126" s="296"/>
    </row>
    <row r="127" spans="2:11" ht="15" customHeight="1">
      <c r="B127" s="294"/>
      <c r="C127" s="255" t="s">
        <v>445</v>
      </c>
      <c r="D127" s="255"/>
      <c r="E127" s="255"/>
      <c r="F127" s="274" t="s">
        <v>440</v>
      </c>
      <c r="G127" s="255"/>
      <c r="H127" s="255" t="s">
        <v>446</v>
      </c>
      <c r="I127" s="255" t="s">
        <v>436</v>
      </c>
      <c r="J127" s="255">
        <v>15</v>
      </c>
      <c r="K127" s="296"/>
    </row>
    <row r="128" spans="2:11" ht="15" customHeight="1">
      <c r="B128" s="294"/>
      <c r="C128" s="276" t="s">
        <v>447</v>
      </c>
      <c r="D128" s="276"/>
      <c r="E128" s="276"/>
      <c r="F128" s="277" t="s">
        <v>440</v>
      </c>
      <c r="G128" s="276"/>
      <c r="H128" s="276" t="s">
        <v>448</v>
      </c>
      <c r="I128" s="276" t="s">
        <v>436</v>
      </c>
      <c r="J128" s="276">
        <v>15</v>
      </c>
      <c r="K128" s="296"/>
    </row>
    <row r="129" spans="2:11" ht="15" customHeight="1">
      <c r="B129" s="294"/>
      <c r="C129" s="276" t="s">
        <v>449</v>
      </c>
      <c r="D129" s="276"/>
      <c r="E129" s="276"/>
      <c r="F129" s="277" t="s">
        <v>440</v>
      </c>
      <c r="G129" s="276"/>
      <c r="H129" s="276" t="s">
        <v>450</v>
      </c>
      <c r="I129" s="276" t="s">
        <v>436</v>
      </c>
      <c r="J129" s="276">
        <v>20</v>
      </c>
      <c r="K129" s="296"/>
    </row>
    <row r="130" spans="2:11" ht="15" customHeight="1">
      <c r="B130" s="294"/>
      <c r="C130" s="276" t="s">
        <v>451</v>
      </c>
      <c r="D130" s="276"/>
      <c r="E130" s="276"/>
      <c r="F130" s="277" t="s">
        <v>440</v>
      </c>
      <c r="G130" s="276"/>
      <c r="H130" s="276" t="s">
        <v>452</v>
      </c>
      <c r="I130" s="276" t="s">
        <v>436</v>
      </c>
      <c r="J130" s="276">
        <v>20</v>
      </c>
      <c r="K130" s="296"/>
    </row>
    <row r="131" spans="2:11" ht="15" customHeight="1">
      <c r="B131" s="294"/>
      <c r="C131" s="255" t="s">
        <v>439</v>
      </c>
      <c r="D131" s="255"/>
      <c r="E131" s="255"/>
      <c r="F131" s="274" t="s">
        <v>440</v>
      </c>
      <c r="G131" s="255"/>
      <c r="H131" s="255" t="s">
        <v>473</v>
      </c>
      <c r="I131" s="255" t="s">
        <v>436</v>
      </c>
      <c r="J131" s="255">
        <v>50</v>
      </c>
      <c r="K131" s="296"/>
    </row>
    <row r="132" spans="2:11" ht="15" customHeight="1">
      <c r="B132" s="294"/>
      <c r="C132" s="255" t="s">
        <v>453</v>
      </c>
      <c r="D132" s="255"/>
      <c r="E132" s="255"/>
      <c r="F132" s="274" t="s">
        <v>440</v>
      </c>
      <c r="G132" s="255"/>
      <c r="H132" s="255" t="s">
        <v>473</v>
      </c>
      <c r="I132" s="255" t="s">
        <v>436</v>
      </c>
      <c r="J132" s="255">
        <v>50</v>
      </c>
      <c r="K132" s="296"/>
    </row>
    <row r="133" spans="2:11" ht="15" customHeight="1">
      <c r="B133" s="294"/>
      <c r="C133" s="255" t="s">
        <v>459</v>
      </c>
      <c r="D133" s="255"/>
      <c r="E133" s="255"/>
      <c r="F133" s="274" t="s">
        <v>440</v>
      </c>
      <c r="G133" s="255"/>
      <c r="H133" s="255" t="s">
        <v>473</v>
      </c>
      <c r="I133" s="255" t="s">
        <v>436</v>
      </c>
      <c r="J133" s="255">
        <v>50</v>
      </c>
      <c r="K133" s="296"/>
    </row>
    <row r="134" spans="2:11" ht="15" customHeight="1">
      <c r="B134" s="294"/>
      <c r="C134" s="255" t="s">
        <v>461</v>
      </c>
      <c r="D134" s="255"/>
      <c r="E134" s="255"/>
      <c r="F134" s="274" t="s">
        <v>440</v>
      </c>
      <c r="G134" s="255"/>
      <c r="H134" s="255" t="s">
        <v>473</v>
      </c>
      <c r="I134" s="255" t="s">
        <v>436</v>
      </c>
      <c r="J134" s="255">
        <v>50</v>
      </c>
      <c r="K134" s="296"/>
    </row>
    <row r="135" spans="2:11" ht="15" customHeight="1">
      <c r="B135" s="294"/>
      <c r="C135" s="255" t="s">
        <v>124</v>
      </c>
      <c r="D135" s="255"/>
      <c r="E135" s="255"/>
      <c r="F135" s="274" t="s">
        <v>440</v>
      </c>
      <c r="G135" s="255"/>
      <c r="H135" s="255" t="s">
        <v>486</v>
      </c>
      <c r="I135" s="255" t="s">
        <v>436</v>
      </c>
      <c r="J135" s="255">
        <v>255</v>
      </c>
      <c r="K135" s="296"/>
    </row>
    <row r="136" spans="2:11" ht="15" customHeight="1">
      <c r="B136" s="294"/>
      <c r="C136" s="255" t="s">
        <v>463</v>
      </c>
      <c r="D136" s="255"/>
      <c r="E136" s="255"/>
      <c r="F136" s="274" t="s">
        <v>434</v>
      </c>
      <c r="G136" s="255"/>
      <c r="H136" s="255" t="s">
        <v>487</v>
      </c>
      <c r="I136" s="255" t="s">
        <v>465</v>
      </c>
      <c r="J136" s="255"/>
      <c r="K136" s="296"/>
    </row>
    <row r="137" spans="2:11" ht="15" customHeight="1">
      <c r="B137" s="294"/>
      <c r="C137" s="255" t="s">
        <v>466</v>
      </c>
      <c r="D137" s="255"/>
      <c r="E137" s="255"/>
      <c r="F137" s="274" t="s">
        <v>434</v>
      </c>
      <c r="G137" s="255"/>
      <c r="H137" s="255" t="s">
        <v>488</v>
      </c>
      <c r="I137" s="255" t="s">
        <v>468</v>
      </c>
      <c r="J137" s="255"/>
      <c r="K137" s="296"/>
    </row>
    <row r="138" spans="2:11" ht="15" customHeight="1">
      <c r="B138" s="294"/>
      <c r="C138" s="255" t="s">
        <v>469</v>
      </c>
      <c r="D138" s="255"/>
      <c r="E138" s="255"/>
      <c r="F138" s="274" t="s">
        <v>434</v>
      </c>
      <c r="G138" s="255"/>
      <c r="H138" s="255" t="s">
        <v>469</v>
      </c>
      <c r="I138" s="255" t="s">
        <v>468</v>
      </c>
      <c r="J138" s="255"/>
      <c r="K138" s="296"/>
    </row>
    <row r="139" spans="2:11" ht="15" customHeight="1">
      <c r="B139" s="294"/>
      <c r="C139" s="255" t="s">
        <v>37</v>
      </c>
      <c r="D139" s="255"/>
      <c r="E139" s="255"/>
      <c r="F139" s="274" t="s">
        <v>434</v>
      </c>
      <c r="G139" s="255"/>
      <c r="H139" s="255" t="s">
        <v>489</v>
      </c>
      <c r="I139" s="255" t="s">
        <v>468</v>
      </c>
      <c r="J139" s="255"/>
      <c r="K139" s="296"/>
    </row>
    <row r="140" spans="2:11" ht="15" customHeight="1">
      <c r="B140" s="294"/>
      <c r="C140" s="255" t="s">
        <v>490</v>
      </c>
      <c r="D140" s="255"/>
      <c r="E140" s="255"/>
      <c r="F140" s="274" t="s">
        <v>434</v>
      </c>
      <c r="G140" s="255"/>
      <c r="H140" s="255" t="s">
        <v>491</v>
      </c>
      <c r="I140" s="255" t="s">
        <v>468</v>
      </c>
      <c r="J140" s="255"/>
      <c r="K140" s="296"/>
    </row>
    <row r="141" spans="2:11" ht="15" customHeight="1">
      <c r="B141" s="297"/>
      <c r="C141" s="298"/>
      <c r="D141" s="298"/>
      <c r="E141" s="298"/>
      <c r="F141" s="298"/>
      <c r="G141" s="298"/>
      <c r="H141" s="298"/>
      <c r="I141" s="298"/>
      <c r="J141" s="298"/>
      <c r="K141" s="299"/>
    </row>
    <row r="142" spans="2:11" ht="18.75" customHeight="1">
      <c r="B142" s="251"/>
      <c r="C142" s="251"/>
      <c r="D142" s="251"/>
      <c r="E142" s="251"/>
      <c r="F142" s="286"/>
      <c r="G142" s="251"/>
      <c r="H142" s="251"/>
      <c r="I142" s="251"/>
      <c r="J142" s="251"/>
      <c r="K142" s="251"/>
    </row>
    <row r="143" spans="2:11" ht="18.75" customHeight="1"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</row>
    <row r="144" spans="2:11" ht="7.5" customHeight="1">
      <c r="B144" s="262"/>
      <c r="C144" s="263"/>
      <c r="D144" s="263"/>
      <c r="E144" s="263"/>
      <c r="F144" s="263"/>
      <c r="G144" s="263"/>
      <c r="H144" s="263"/>
      <c r="I144" s="263"/>
      <c r="J144" s="263"/>
      <c r="K144" s="264"/>
    </row>
    <row r="145" spans="2:11" ht="45" customHeight="1">
      <c r="B145" s="265"/>
      <c r="C145" s="369" t="s">
        <v>492</v>
      </c>
      <c r="D145" s="369"/>
      <c r="E145" s="369"/>
      <c r="F145" s="369"/>
      <c r="G145" s="369"/>
      <c r="H145" s="369"/>
      <c r="I145" s="369"/>
      <c r="J145" s="369"/>
      <c r="K145" s="266"/>
    </row>
    <row r="146" spans="2:11" ht="17.25" customHeight="1">
      <c r="B146" s="265"/>
      <c r="C146" s="267" t="s">
        <v>428</v>
      </c>
      <c r="D146" s="267"/>
      <c r="E146" s="267"/>
      <c r="F146" s="267" t="s">
        <v>429</v>
      </c>
      <c r="G146" s="268"/>
      <c r="H146" s="267" t="s">
        <v>119</v>
      </c>
      <c r="I146" s="267" t="s">
        <v>56</v>
      </c>
      <c r="J146" s="267" t="s">
        <v>430</v>
      </c>
      <c r="K146" s="266"/>
    </row>
    <row r="147" spans="2:11" ht="17.25" customHeight="1">
      <c r="B147" s="265"/>
      <c r="C147" s="269" t="s">
        <v>431</v>
      </c>
      <c r="D147" s="269"/>
      <c r="E147" s="269"/>
      <c r="F147" s="270" t="s">
        <v>432</v>
      </c>
      <c r="G147" s="271"/>
      <c r="H147" s="269"/>
      <c r="I147" s="269"/>
      <c r="J147" s="269" t="s">
        <v>433</v>
      </c>
      <c r="K147" s="266"/>
    </row>
    <row r="148" spans="2:11" ht="5.25" customHeight="1">
      <c r="B148" s="275"/>
      <c r="C148" s="272"/>
      <c r="D148" s="272"/>
      <c r="E148" s="272"/>
      <c r="F148" s="272"/>
      <c r="G148" s="273"/>
      <c r="H148" s="272"/>
      <c r="I148" s="272"/>
      <c r="J148" s="272"/>
      <c r="K148" s="296"/>
    </row>
    <row r="149" spans="2:11" ht="15" customHeight="1">
      <c r="B149" s="275"/>
      <c r="C149" s="300" t="s">
        <v>437</v>
      </c>
      <c r="D149" s="255"/>
      <c r="E149" s="255"/>
      <c r="F149" s="301" t="s">
        <v>434</v>
      </c>
      <c r="G149" s="255"/>
      <c r="H149" s="300" t="s">
        <v>473</v>
      </c>
      <c r="I149" s="300" t="s">
        <v>436</v>
      </c>
      <c r="J149" s="300">
        <v>120</v>
      </c>
      <c r="K149" s="296"/>
    </row>
    <row r="150" spans="2:11" ht="15" customHeight="1">
      <c r="B150" s="275"/>
      <c r="C150" s="300" t="s">
        <v>482</v>
      </c>
      <c r="D150" s="255"/>
      <c r="E150" s="255"/>
      <c r="F150" s="301" t="s">
        <v>434</v>
      </c>
      <c r="G150" s="255"/>
      <c r="H150" s="300" t="s">
        <v>493</v>
      </c>
      <c r="I150" s="300" t="s">
        <v>436</v>
      </c>
      <c r="J150" s="300" t="s">
        <v>484</v>
      </c>
      <c r="K150" s="296"/>
    </row>
    <row r="151" spans="2:11" ht="15" customHeight="1">
      <c r="B151" s="275"/>
      <c r="C151" s="300" t="s">
        <v>383</v>
      </c>
      <c r="D151" s="255"/>
      <c r="E151" s="255"/>
      <c r="F151" s="301" t="s">
        <v>434</v>
      </c>
      <c r="G151" s="255"/>
      <c r="H151" s="300" t="s">
        <v>494</v>
      </c>
      <c r="I151" s="300" t="s">
        <v>436</v>
      </c>
      <c r="J151" s="300" t="s">
        <v>484</v>
      </c>
      <c r="K151" s="296"/>
    </row>
    <row r="152" spans="2:11" ht="15" customHeight="1">
      <c r="B152" s="275"/>
      <c r="C152" s="300" t="s">
        <v>439</v>
      </c>
      <c r="D152" s="255"/>
      <c r="E152" s="255"/>
      <c r="F152" s="301" t="s">
        <v>440</v>
      </c>
      <c r="G152" s="255"/>
      <c r="H152" s="300" t="s">
        <v>473</v>
      </c>
      <c r="I152" s="300" t="s">
        <v>436</v>
      </c>
      <c r="J152" s="300">
        <v>50</v>
      </c>
      <c r="K152" s="296"/>
    </row>
    <row r="153" spans="2:11" ht="15" customHeight="1">
      <c r="B153" s="275"/>
      <c r="C153" s="300" t="s">
        <v>442</v>
      </c>
      <c r="D153" s="255"/>
      <c r="E153" s="255"/>
      <c r="F153" s="301" t="s">
        <v>434</v>
      </c>
      <c r="G153" s="255"/>
      <c r="H153" s="300" t="s">
        <v>473</v>
      </c>
      <c r="I153" s="300" t="s">
        <v>444</v>
      </c>
      <c r="J153" s="300"/>
      <c r="K153" s="296"/>
    </row>
    <row r="154" spans="2:11" ht="15" customHeight="1">
      <c r="B154" s="275"/>
      <c r="C154" s="300" t="s">
        <v>453</v>
      </c>
      <c r="D154" s="255"/>
      <c r="E154" s="255"/>
      <c r="F154" s="301" t="s">
        <v>440</v>
      </c>
      <c r="G154" s="255"/>
      <c r="H154" s="300" t="s">
        <v>473</v>
      </c>
      <c r="I154" s="300" t="s">
        <v>436</v>
      </c>
      <c r="J154" s="300">
        <v>50</v>
      </c>
      <c r="K154" s="296"/>
    </row>
    <row r="155" spans="2:11" ht="15" customHeight="1">
      <c r="B155" s="275"/>
      <c r="C155" s="300" t="s">
        <v>461</v>
      </c>
      <c r="D155" s="255"/>
      <c r="E155" s="255"/>
      <c r="F155" s="301" t="s">
        <v>440</v>
      </c>
      <c r="G155" s="255"/>
      <c r="H155" s="300" t="s">
        <v>473</v>
      </c>
      <c r="I155" s="300" t="s">
        <v>436</v>
      </c>
      <c r="J155" s="300">
        <v>50</v>
      </c>
      <c r="K155" s="296"/>
    </row>
    <row r="156" spans="2:11" ht="15" customHeight="1">
      <c r="B156" s="275"/>
      <c r="C156" s="300" t="s">
        <v>459</v>
      </c>
      <c r="D156" s="255"/>
      <c r="E156" s="255"/>
      <c r="F156" s="301" t="s">
        <v>440</v>
      </c>
      <c r="G156" s="255"/>
      <c r="H156" s="300" t="s">
        <v>473</v>
      </c>
      <c r="I156" s="300" t="s">
        <v>436</v>
      </c>
      <c r="J156" s="300">
        <v>50</v>
      </c>
      <c r="K156" s="296"/>
    </row>
    <row r="157" spans="2:11" ht="15" customHeight="1">
      <c r="B157" s="275"/>
      <c r="C157" s="300" t="s">
        <v>102</v>
      </c>
      <c r="D157" s="255"/>
      <c r="E157" s="255"/>
      <c r="F157" s="301" t="s">
        <v>434</v>
      </c>
      <c r="G157" s="255"/>
      <c r="H157" s="300" t="s">
        <v>495</v>
      </c>
      <c r="I157" s="300" t="s">
        <v>436</v>
      </c>
      <c r="J157" s="300" t="s">
        <v>496</v>
      </c>
      <c r="K157" s="296"/>
    </row>
    <row r="158" spans="2:11" ht="15" customHeight="1">
      <c r="B158" s="275"/>
      <c r="C158" s="300" t="s">
        <v>497</v>
      </c>
      <c r="D158" s="255"/>
      <c r="E158" s="255"/>
      <c r="F158" s="301" t="s">
        <v>434</v>
      </c>
      <c r="G158" s="255"/>
      <c r="H158" s="300" t="s">
        <v>498</v>
      </c>
      <c r="I158" s="300" t="s">
        <v>468</v>
      </c>
      <c r="J158" s="300"/>
      <c r="K158" s="296"/>
    </row>
    <row r="159" spans="2:11" ht="15" customHeight="1">
      <c r="B159" s="302"/>
      <c r="C159" s="284"/>
      <c r="D159" s="284"/>
      <c r="E159" s="284"/>
      <c r="F159" s="284"/>
      <c r="G159" s="284"/>
      <c r="H159" s="284"/>
      <c r="I159" s="284"/>
      <c r="J159" s="284"/>
      <c r="K159" s="303"/>
    </row>
    <row r="160" spans="2:11" ht="18.75" customHeight="1">
      <c r="B160" s="251"/>
      <c r="C160" s="255"/>
      <c r="D160" s="255"/>
      <c r="E160" s="255"/>
      <c r="F160" s="274"/>
      <c r="G160" s="255"/>
      <c r="H160" s="255"/>
      <c r="I160" s="255"/>
      <c r="J160" s="255"/>
      <c r="K160" s="251"/>
    </row>
    <row r="161" spans="2:11" ht="18.75" customHeight="1"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</row>
    <row r="162" spans="2:11" ht="7.5" customHeight="1">
      <c r="B162" s="242"/>
      <c r="C162" s="243"/>
      <c r="D162" s="243"/>
      <c r="E162" s="243"/>
      <c r="F162" s="243"/>
      <c r="G162" s="243"/>
      <c r="H162" s="243"/>
      <c r="I162" s="243"/>
      <c r="J162" s="243"/>
      <c r="K162" s="244"/>
    </row>
    <row r="163" spans="2:11" ht="45" customHeight="1">
      <c r="B163" s="245"/>
      <c r="C163" s="366" t="s">
        <v>499</v>
      </c>
      <c r="D163" s="366"/>
      <c r="E163" s="366"/>
      <c r="F163" s="366"/>
      <c r="G163" s="366"/>
      <c r="H163" s="366"/>
      <c r="I163" s="366"/>
      <c r="J163" s="366"/>
      <c r="K163" s="246"/>
    </row>
    <row r="164" spans="2:11" ht="17.25" customHeight="1">
      <c r="B164" s="245"/>
      <c r="C164" s="267" t="s">
        <v>428</v>
      </c>
      <c r="D164" s="267"/>
      <c r="E164" s="267"/>
      <c r="F164" s="267" t="s">
        <v>429</v>
      </c>
      <c r="G164" s="304"/>
      <c r="H164" s="305" t="s">
        <v>119</v>
      </c>
      <c r="I164" s="305" t="s">
        <v>56</v>
      </c>
      <c r="J164" s="267" t="s">
        <v>430</v>
      </c>
      <c r="K164" s="246"/>
    </row>
    <row r="165" spans="2:11" ht="17.25" customHeight="1">
      <c r="B165" s="248"/>
      <c r="C165" s="269" t="s">
        <v>431</v>
      </c>
      <c r="D165" s="269"/>
      <c r="E165" s="269"/>
      <c r="F165" s="270" t="s">
        <v>432</v>
      </c>
      <c r="G165" s="306"/>
      <c r="H165" s="307"/>
      <c r="I165" s="307"/>
      <c r="J165" s="269" t="s">
        <v>433</v>
      </c>
      <c r="K165" s="249"/>
    </row>
    <row r="166" spans="2:11" ht="5.25" customHeight="1">
      <c r="B166" s="275"/>
      <c r="C166" s="272"/>
      <c r="D166" s="272"/>
      <c r="E166" s="272"/>
      <c r="F166" s="272"/>
      <c r="G166" s="273"/>
      <c r="H166" s="272"/>
      <c r="I166" s="272"/>
      <c r="J166" s="272"/>
      <c r="K166" s="296"/>
    </row>
    <row r="167" spans="2:11" ht="15" customHeight="1">
      <c r="B167" s="275"/>
      <c r="C167" s="255" t="s">
        <v>437</v>
      </c>
      <c r="D167" s="255"/>
      <c r="E167" s="255"/>
      <c r="F167" s="274" t="s">
        <v>434</v>
      </c>
      <c r="G167" s="255"/>
      <c r="H167" s="255" t="s">
        <v>473</v>
      </c>
      <c r="I167" s="255" t="s">
        <v>436</v>
      </c>
      <c r="J167" s="255">
        <v>120</v>
      </c>
      <c r="K167" s="296"/>
    </row>
    <row r="168" spans="2:11" ht="15" customHeight="1">
      <c r="B168" s="275"/>
      <c r="C168" s="255" t="s">
        <v>482</v>
      </c>
      <c r="D168" s="255"/>
      <c r="E168" s="255"/>
      <c r="F168" s="274" t="s">
        <v>434</v>
      </c>
      <c r="G168" s="255"/>
      <c r="H168" s="255" t="s">
        <v>483</v>
      </c>
      <c r="I168" s="255" t="s">
        <v>436</v>
      </c>
      <c r="J168" s="255" t="s">
        <v>484</v>
      </c>
      <c r="K168" s="296"/>
    </row>
    <row r="169" spans="2:11" ht="15" customHeight="1">
      <c r="B169" s="275"/>
      <c r="C169" s="255" t="s">
        <v>383</v>
      </c>
      <c r="D169" s="255"/>
      <c r="E169" s="255"/>
      <c r="F169" s="274" t="s">
        <v>434</v>
      </c>
      <c r="G169" s="255"/>
      <c r="H169" s="255" t="s">
        <v>500</v>
      </c>
      <c r="I169" s="255" t="s">
        <v>436</v>
      </c>
      <c r="J169" s="255" t="s">
        <v>484</v>
      </c>
      <c r="K169" s="296"/>
    </row>
    <row r="170" spans="2:11" ht="15" customHeight="1">
      <c r="B170" s="275"/>
      <c r="C170" s="255" t="s">
        <v>439</v>
      </c>
      <c r="D170" s="255"/>
      <c r="E170" s="255"/>
      <c r="F170" s="274" t="s">
        <v>440</v>
      </c>
      <c r="G170" s="255"/>
      <c r="H170" s="255" t="s">
        <v>500</v>
      </c>
      <c r="I170" s="255" t="s">
        <v>436</v>
      </c>
      <c r="J170" s="255">
        <v>50</v>
      </c>
      <c r="K170" s="296"/>
    </row>
    <row r="171" spans="2:11" ht="15" customHeight="1">
      <c r="B171" s="275"/>
      <c r="C171" s="255" t="s">
        <v>442</v>
      </c>
      <c r="D171" s="255"/>
      <c r="E171" s="255"/>
      <c r="F171" s="274" t="s">
        <v>434</v>
      </c>
      <c r="G171" s="255"/>
      <c r="H171" s="255" t="s">
        <v>500</v>
      </c>
      <c r="I171" s="255" t="s">
        <v>444</v>
      </c>
      <c r="J171" s="255"/>
      <c r="K171" s="296"/>
    </row>
    <row r="172" spans="2:11" ht="15" customHeight="1">
      <c r="B172" s="275"/>
      <c r="C172" s="255" t="s">
        <v>453</v>
      </c>
      <c r="D172" s="255"/>
      <c r="E172" s="255"/>
      <c r="F172" s="274" t="s">
        <v>440</v>
      </c>
      <c r="G172" s="255"/>
      <c r="H172" s="255" t="s">
        <v>500</v>
      </c>
      <c r="I172" s="255" t="s">
        <v>436</v>
      </c>
      <c r="J172" s="255">
        <v>50</v>
      </c>
      <c r="K172" s="296"/>
    </row>
    <row r="173" spans="2:11" ht="15" customHeight="1">
      <c r="B173" s="275"/>
      <c r="C173" s="255" t="s">
        <v>461</v>
      </c>
      <c r="D173" s="255"/>
      <c r="E173" s="255"/>
      <c r="F173" s="274" t="s">
        <v>440</v>
      </c>
      <c r="G173" s="255"/>
      <c r="H173" s="255" t="s">
        <v>500</v>
      </c>
      <c r="I173" s="255" t="s">
        <v>436</v>
      </c>
      <c r="J173" s="255">
        <v>50</v>
      </c>
      <c r="K173" s="296"/>
    </row>
    <row r="174" spans="2:11" ht="15" customHeight="1">
      <c r="B174" s="275"/>
      <c r="C174" s="255" t="s">
        <v>459</v>
      </c>
      <c r="D174" s="255"/>
      <c r="E174" s="255"/>
      <c r="F174" s="274" t="s">
        <v>440</v>
      </c>
      <c r="G174" s="255"/>
      <c r="H174" s="255" t="s">
        <v>500</v>
      </c>
      <c r="I174" s="255" t="s">
        <v>436</v>
      </c>
      <c r="J174" s="255">
        <v>50</v>
      </c>
      <c r="K174" s="296"/>
    </row>
    <row r="175" spans="2:11" ht="15" customHeight="1">
      <c r="B175" s="275"/>
      <c r="C175" s="255" t="s">
        <v>118</v>
      </c>
      <c r="D175" s="255"/>
      <c r="E175" s="255"/>
      <c r="F175" s="274" t="s">
        <v>434</v>
      </c>
      <c r="G175" s="255"/>
      <c r="H175" s="255" t="s">
        <v>501</v>
      </c>
      <c r="I175" s="255" t="s">
        <v>502</v>
      </c>
      <c r="J175" s="255"/>
      <c r="K175" s="296"/>
    </row>
    <row r="176" spans="2:11" ht="15" customHeight="1">
      <c r="B176" s="275"/>
      <c r="C176" s="255" t="s">
        <v>56</v>
      </c>
      <c r="D176" s="255"/>
      <c r="E176" s="255"/>
      <c r="F176" s="274" t="s">
        <v>434</v>
      </c>
      <c r="G176" s="255"/>
      <c r="H176" s="255" t="s">
        <v>503</v>
      </c>
      <c r="I176" s="255" t="s">
        <v>504</v>
      </c>
      <c r="J176" s="255">
        <v>1</v>
      </c>
      <c r="K176" s="296"/>
    </row>
    <row r="177" spans="2:11" ht="15" customHeight="1">
      <c r="B177" s="275"/>
      <c r="C177" s="255" t="s">
        <v>52</v>
      </c>
      <c r="D177" s="255"/>
      <c r="E177" s="255"/>
      <c r="F177" s="274" t="s">
        <v>434</v>
      </c>
      <c r="G177" s="255"/>
      <c r="H177" s="255" t="s">
        <v>505</v>
      </c>
      <c r="I177" s="255" t="s">
        <v>436</v>
      </c>
      <c r="J177" s="255">
        <v>20</v>
      </c>
      <c r="K177" s="296"/>
    </row>
    <row r="178" spans="2:11" ht="15" customHeight="1">
      <c r="B178" s="275"/>
      <c r="C178" s="255" t="s">
        <v>119</v>
      </c>
      <c r="D178" s="255"/>
      <c r="E178" s="255"/>
      <c r="F178" s="274" t="s">
        <v>434</v>
      </c>
      <c r="G178" s="255"/>
      <c r="H178" s="255" t="s">
        <v>506</v>
      </c>
      <c r="I178" s="255" t="s">
        <v>436</v>
      </c>
      <c r="J178" s="255">
        <v>255</v>
      </c>
      <c r="K178" s="296"/>
    </row>
    <row r="179" spans="2:11" ht="15" customHeight="1">
      <c r="B179" s="275"/>
      <c r="C179" s="255" t="s">
        <v>120</v>
      </c>
      <c r="D179" s="255"/>
      <c r="E179" s="255"/>
      <c r="F179" s="274" t="s">
        <v>434</v>
      </c>
      <c r="G179" s="255"/>
      <c r="H179" s="255" t="s">
        <v>399</v>
      </c>
      <c r="I179" s="255" t="s">
        <v>436</v>
      </c>
      <c r="J179" s="255">
        <v>10</v>
      </c>
      <c r="K179" s="296"/>
    </row>
    <row r="180" spans="2:11" ht="15" customHeight="1">
      <c r="B180" s="275"/>
      <c r="C180" s="255" t="s">
        <v>121</v>
      </c>
      <c r="D180" s="255"/>
      <c r="E180" s="255"/>
      <c r="F180" s="274" t="s">
        <v>434</v>
      </c>
      <c r="G180" s="255"/>
      <c r="H180" s="255" t="s">
        <v>507</v>
      </c>
      <c r="I180" s="255" t="s">
        <v>468</v>
      </c>
      <c r="J180" s="255"/>
      <c r="K180" s="296"/>
    </row>
    <row r="181" spans="2:11" ht="15" customHeight="1">
      <c r="B181" s="275"/>
      <c r="C181" s="255" t="s">
        <v>508</v>
      </c>
      <c r="D181" s="255"/>
      <c r="E181" s="255"/>
      <c r="F181" s="274" t="s">
        <v>434</v>
      </c>
      <c r="G181" s="255"/>
      <c r="H181" s="255" t="s">
        <v>509</v>
      </c>
      <c r="I181" s="255" t="s">
        <v>468</v>
      </c>
      <c r="J181" s="255"/>
      <c r="K181" s="296"/>
    </row>
    <row r="182" spans="2:11" ht="15" customHeight="1">
      <c r="B182" s="275"/>
      <c r="C182" s="255" t="s">
        <v>497</v>
      </c>
      <c r="D182" s="255"/>
      <c r="E182" s="255"/>
      <c r="F182" s="274" t="s">
        <v>434</v>
      </c>
      <c r="G182" s="255"/>
      <c r="H182" s="255" t="s">
        <v>510</v>
      </c>
      <c r="I182" s="255" t="s">
        <v>468</v>
      </c>
      <c r="J182" s="255"/>
      <c r="K182" s="296"/>
    </row>
    <row r="183" spans="2:11" ht="15" customHeight="1">
      <c r="B183" s="275"/>
      <c r="C183" s="255" t="s">
        <v>123</v>
      </c>
      <c r="D183" s="255"/>
      <c r="E183" s="255"/>
      <c r="F183" s="274" t="s">
        <v>440</v>
      </c>
      <c r="G183" s="255"/>
      <c r="H183" s="255" t="s">
        <v>511</v>
      </c>
      <c r="I183" s="255" t="s">
        <v>436</v>
      </c>
      <c r="J183" s="255">
        <v>50</v>
      </c>
      <c r="K183" s="296"/>
    </row>
    <row r="184" spans="2:11" ht="15" customHeight="1">
      <c r="B184" s="275"/>
      <c r="C184" s="255" t="s">
        <v>512</v>
      </c>
      <c r="D184" s="255"/>
      <c r="E184" s="255"/>
      <c r="F184" s="274" t="s">
        <v>440</v>
      </c>
      <c r="G184" s="255"/>
      <c r="H184" s="255" t="s">
        <v>513</v>
      </c>
      <c r="I184" s="255" t="s">
        <v>514</v>
      </c>
      <c r="J184" s="255"/>
      <c r="K184" s="296"/>
    </row>
    <row r="185" spans="2:11" ht="15" customHeight="1">
      <c r="B185" s="275"/>
      <c r="C185" s="255" t="s">
        <v>515</v>
      </c>
      <c r="D185" s="255"/>
      <c r="E185" s="255"/>
      <c r="F185" s="274" t="s">
        <v>440</v>
      </c>
      <c r="G185" s="255"/>
      <c r="H185" s="255" t="s">
        <v>516</v>
      </c>
      <c r="I185" s="255" t="s">
        <v>514</v>
      </c>
      <c r="J185" s="255"/>
      <c r="K185" s="296"/>
    </row>
    <row r="186" spans="2:11" ht="15" customHeight="1">
      <c r="B186" s="275"/>
      <c r="C186" s="255" t="s">
        <v>517</v>
      </c>
      <c r="D186" s="255"/>
      <c r="E186" s="255"/>
      <c r="F186" s="274" t="s">
        <v>440</v>
      </c>
      <c r="G186" s="255"/>
      <c r="H186" s="255" t="s">
        <v>518</v>
      </c>
      <c r="I186" s="255" t="s">
        <v>514</v>
      </c>
      <c r="J186" s="255"/>
      <c r="K186" s="296"/>
    </row>
    <row r="187" spans="2:11" ht="15" customHeight="1">
      <c r="B187" s="275"/>
      <c r="C187" s="308" t="s">
        <v>519</v>
      </c>
      <c r="D187" s="255"/>
      <c r="E187" s="255"/>
      <c r="F187" s="274" t="s">
        <v>440</v>
      </c>
      <c r="G187" s="255"/>
      <c r="H187" s="255" t="s">
        <v>520</v>
      </c>
      <c r="I187" s="255" t="s">
        <v>521</v>
      </c>
      <c r="J187" s="309" t="s">
        <v>522</v>
      </c>
      <c r="K187" s="296"/>
    </row>
    <row r="188" spans="2:11" ht="15" customHeight="1">
      <c r="B188" s="302"/>
      <c r="C188" s="310"/>
      <c r="D188" s="284"/>
      <c r="E188" s="284"/>
      <c r="F188" s="284"/>
      <c r="G188" s="284"/>
      <c r="H188" s="284"/>
      <c r="I188" s="284"/>
      <c r="J188" s="284"/>
      <c r="K188" s="303"/>
    </row>
    <row r="189" spans="2:11" ht="18.75" customHeight="1">
      <c r="B189" s="311"/>
      <c r="C189" s="312"/>
      <c r="D189" s="312"/>
      <c r="E189" s="312"/>
      <c r="F189" s="313"/>
      <c r="G189" s="255"/>
      <c r="H189" s="255"/>
      <c r="I189" s="255"/>
      <c r="J189" s="255"/>
      <c r="K189" s="251"/>
    </row>
    <row r="190" spans="2:11" ht="18.75" customHeight="1">
      <c r="B190" s="251"/>
      <c r="C190" s="255"/>
      <c r="D190" s="255"/>
      <c r="E190" s="255"/>
      <c r="F190" s="274"/>
      <c r="G190" s="255"/>
      <c r="H190" s="255"/>
      <c r="I190" s="255"/>
      <c r="J190" s="255"/>
      <c r="K190" s="251"/>
    </row>
    <row r="191" spans="2:11" ht="18.75" customHeight="1"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</row>
    <row r="192" spans="2:11" ht="13.5">
      <c r="B192" s="242"/>
      <c r="C192" s="243"/>
      <c r="D192" s="243"/>
      <c r="E192" s="243"/>
      <c r="F192" s="243"/>
      <c r="G192" s="243"/>
      <c r="H192" s="243"/>
      <c r="I192" s="243"/>
      <c r="J192" s="243"/>
      <c r="K192" s="244"/>
    </row>
    <row r="193" spans="2:11" ht="21">
      <c r="B193" s="245"/>
      <c r="C193" s="366" t="s">
        <v>523</v>
      </c>
      <c r="D193" s="366"/>
      <c r="E193" s="366"/>
      <c r="F193" s="366"/>
      <c r="G193" s="366"/>
      <c r="H193" s="366"/>
      <c r="I193" s="366"/>
      <c r="J193" s="366"/>
      <c r="K193" s="246"/>
    </row>
    <row r="194" spans="2:11" ht="25.5" customHeight="1">
      <c r="B194" s="245"/>
      <c r="C194" s="314" t="s">
        <v>524</v>
      </c>
      <c r="D194" s="314"/>
      <c r="E194" s="314"/>
      <c r="F194" s="314" t="s">
        <v>525</v>
      </c>
      <c r="G194" s="315"/>
      <c r="H194" s="367" t="s">
        <v>526</v>
      </c>
      <c r="I194" s="367"/>
      <c r="J194" s="367"/>
      <c r="K194" s="246"/>
    </row>
    <row r="195" spans="2:11" ht="5.25" customHeight="1">
      <c r="B195" s="275"/>
      <c r="C195" s="272"/>
      <c r="D195" s="272"/>
      <c r="E195" s="272"/>
      <c r="F195" s="272"/>
      <c r="G195" s="255"/>
      <c r="H195" s="272"/>
      <c r="I195" s="272"/>
      <c r="J195" s="272"/>
      <c r="K195" s="296"/>
    </row>
    <row r="196" spans="2:11" ht="15" customHeight="1">
      <c r="B196" s="275"/>
      <c r="C196" s="255" t="s">
        <v>527</v>
      </c>
      <c r="D196" s="255"/>
      <c r="E196" s="255"/>
      <c r="F196" s="274" t="s">
        <v>42</v>
      </c>
      <c r="G196" s="255"/>
      <c r="H196" s="365" t="s">
        <v>528</v>
      </c>
      <c r="I196" s="365"/>
      <c r="J196" s="365"/>
      <c r="K196" s="296"/>
    </row>
    <row r="197" spans="2:11" ht="15" customHeight="1">
      <c r="B197" s="275"/>
      <c r="C197" s="281"/>
      <c r="D197" s="255"/>
      <c r="E197" s="255"/>
      <c r="F197" s="274" t="s">
        <v>43</v>
      </c>
      <c r="G197" s="255"/>
      <c r="H197" s="365" t="s">
        <v>529</v>
      </c>
      <c r="I197" s="365"/>
      <c r="J197" s="365"/>
      <c r="K197" s="296"/>
    </row>
    <row r="198" spans="2:11" ht="15" customHeight="1">
      <c r="B198" s="275"/>
      <c r="C198" s="281"/>
      <c r="D198" s="255"/>
      <c r="E198" s="255"/>
      <c r="F198" s="274" t="s">
        <v>46</v>
      </c>
      <c r="G198" s="255"/>
      <c r="H198" s="365" t="s">
        <v>530</v>
      </c>
      <c r="I198" s="365"/>
      <c r="J198" s="365"/>
      <c r="K198" s="296"/>
    </row>
    <row r="199" spans="2:11" ht="15" customHeight="1">
      <c r="B199" s="275"/>
      <c r="C199" s="255"/>
      <c r="D199" s="255"/>
      <c r="E199" s="255"/>
      <c r="F199" s="274" t="s">
        <v>44</v>
      </c>
      <c r="G199" s="255"/>
      <c r="H199" s="365" t="s">
        <v>531</v>
      </c>
      <c r="I199" s="365"/>
      <c r="J199" s="365"/>
      <c r="K199" s="296"/>
    </row>
    <row r="200" spans="2:11" ht="15" customHeight="1">
      <c r="B200" s="275"/>
      <c r="C200" s="255"/>
      <c r="D200" s="255"/>
      <c r="E200" s="255"/>
      <c r="F200" s="274" t="s">
        <v>45</v>
      </c>
      <c r="G200" s="255"/>
      <c r="H200" s="365" t="s">
        <v>532</v>
      </c>
      <c r="I200" s="365"/>
      <c r="J200" s="365"/>
      <c r="K200" s="296"/>
    </row>
    <row r="201" spans="2:11" ht="15" customHeight="1">
      <c r="B201" s="275"/>
      <c r="C201" s="255"/>
      <c r="D201" s="255"/>
      <c r="E201" s="255"/>
      <c r="F201" s="274"/>
      <c r="G201" s="255"/>
      <c r="H201" s="255"/>
      <c r="I201" s="255"/>
      <c r="J201" s="255"/>
      <c r="K201" s="296"/>
    </row>
    <row r="202" spans="2:11" ht="15" customHeight="1">
      <c r="B202" s="275"/>
      <c r="C202" s="255" t="s">
        <v>480</v>
      </c>
      <c r="D202" s="255"/>
      <c r="E202" s="255"/>
      <c r="F202" s="274" t="s">
        <v>76</v>
      </c>
      <c r="G202" s="255"/>
      <c r="H202" s="365" t="s">
        <v>533</v>
      </c>
      <c r="I202" s="365"/>
      <c r="J202" s="365"/>
      <c r="K202" s="296"/>
    </row>
    <row r="203" spans="2:11" ht="15" customHeight="1">
      <c r="B203" s="275"/>
      <c r="C203" s="281"/>
      <c r="D203" s="255"/>
      <c r="E203" s="255"/>
      <c r="F203" s="274" t="s">
        <v>377</v>
      </c>
      <c r="G203" s="255"/>
      <c r="H203" s="365" t="s">
        <v>378</v>
      </c>
      <c r="I203" s="365"/>
      <c r="J203" s="365"/>
      <c r="K203" s="296"/>
    </row>
    <row r="204" spans="2:11" ht="15" customHeight="1">
      <c r="B204" s="275"/>
      <c r="C204" s="255"/>
      <c r="D204" s="255"/>
      <c r="E204" s="255"/>
      <c r="F204" s="274" t="s">
        <v>375</v>
      </c>
      <c r="G204" s="255"/>
      <c r="H204" s="365" t="s">
        <v>534</v>
      </c>
      <c r="I204" s="365"/>
      <c r="J204" s="365"/>
      <c r="K204" s="296"/>
    </row>
    <row r="205" spans="2:11" ht="15" customHeight="1">
      <c r="B205" s="316"/>
      <c r="C205" s="281"/>
      <c r="D205" s="281"/>
      <c r="E205" s="281"/>
      <c r="F205" s="274" t="s">
        <v>379</v>
      </c>
      <c r="G205" s="260"/>
      <c r="H205" s="364" t="s">
        <v>380</v>
      </c>
      <c r="I205" s="364"/>
      <c r="J205" s="364"/>
      <c r="K205" s="317"/>
    </row>
    <row r="206" spans="2:11" ht="15" customHeight="1">
      <c r="B206" s="316"/>
      <c r="C206" s="281"/>
      <c r="D206" s="281"/>
      <c r="E206" s="281"/>
      <c r="F206" s="274" t="s">
        <v>381</v>
      </c>
      <c r="G206" s="260"/>
      <c r="H206" s="364" t="s">
        <v>535</v>
      </c>
      <c r="I206" s="364"/>
      <c r="J206" s="364"/>
      <c r="K206" s="317"/>
    </row>
    <row r="207" spans="2:11" ht="15" customHeight="1">
      <c r="B207" s="316"/>
      <c r="C207" s="281"/>
      <c r="D207" s="281"/>
      <c r="E207" s="281"/>
      <c r="F207" s="318"/>
      <c r="G207" s="260"/>
      <c r="H207" s="319"/>
      <c r="I207" s="319"/>
      <c r="J207" s="319"/>
      <c r="K207" s="317"/>
    </row>
    <row r="208" spans="2:11" ht="15" customHeight="1">
      <c r="B208" s="316"/>
      <c r="C208" s="255" t="s">
        <v>504</v>
      </c>
      <c r="D208" s="281"/>
      <c r="E208" s="281"/>
      <c r="F208" s="274">
        <v>1</v>
      </c>
      <c r="G208" s="260"/>
      <c r="H208" s="364" t="s">
        <v>536</v>
      </c>
      <c r="I208" s="364"/>
      <c r="J208" s="364"/>
      <c r="K208" s="317"/>
    </row>
    <row r="209" spans="2:11" ht="15" customHeight="1">
      <c r="B209" s="316"/>
      <c r="C209" s="281"/>
      <c r="D209" s="281"/>
      <c r="E209" s="281"/>
      <c r="F209" s="274">
        <v>2</v>
      </c>
      <c r="G209" s="260"/>
      <c r="H209" s="364" t="s">
        <v>537</v>
      </c>
      <c r="I209" s="364"/>
      <c r="J209" s="364"/>
      <c r="K209" s="317"/>
    </row>
    <row r="210" spans="2:11" ht="15" customHeight="1">
      <c r="B210" s="316"/>
      <c r="C210" s="281"/>
      <c r="D210" s="281"/>
      <c r="E210" s="281"/>
      <c r="F210" s="274">
        <v>3</v>
      </c>
      <c r="G210" s="260"/>
      <c r="H210" s="364" t="s">
        <v>538</v>
      </c>
      <c r="I210" s="364"/>
      <c r="J210" s="364"/>
      <c r="K210" s="317"/>
    </row>
    <row r="211" spans="2:11" ht="15" customHeight="1">
      <c r="B211" s="316"/>
      <c r="C211" s="281"/>
      <c r="D211" s="281"/>
      <c r="E211" s="281"/>
      <c r="F211" s="274">
        <v>4</v>
      </c>
      <c r="G211" s="260"/>
      <c r="H211" s="364" t="s">
        <v>539</v>
      </c>
      <c r="I211" s="364"/>
      <c r="J211" s="364"/>
      <c r="K211" s="317"/>
    </row>
    <row r="212" spans="2:11" ht="12.75" customHeight="1">
      <c r="B212" s="320"/>
      <c r="C212" s="321"/>
      <c r="D212" s="321"/>
      <c r="E212" s="321"/>
      <c r="F212" s="321"/>
      <c r="G212" s="321"/>
      <c r="H212" s="321"/>
      <c r="I212" s="321"/>
      <c r="J212" s="321"/>
      <c r="K212" s="322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MARKETA2-PC\vendula</dc:creator>
  <cp:keywords/>
  <dc:description/>
  <cp:lastModifiedBy>Marie Janečková</cp:lastModifiedBy>
  <dcterms:created xsi:type="dcterms:W3CDTF">2016-05-31T09:37:56Z</dcterms:created>
  <dcterms:modified xsi:type="dcterms:W3CDTF">2016-06-02T07:27:01Z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